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ike/Desktop/rideseshbudget/"/>
    </mc:Choice>
  </mc:AlternateContent>
  <xr:revisionPtr revIDLastSave="0" documentId="13_ncr:1_{B6E67A2C-B722-3145-8B75-EB9EB0F99990}" xr6:coauthVersionLast="47" xr6:coauthVersionMax="47" xr10:uidLastSave="{00000000-0000-0000-0000-000000000000}"/>
  <bookViews>
    <workbookView xWindow="4320" yWindow="460" windowWidth="24600" windowHeight="162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9" i="1" l="1"/>
  <c r="L808" i="1"/>
  <c r="L801" i="1"/>
  <c r="L786" i="1"/>
  <c r="L797" i="1"/>
  <c r="L782" i="1"/>
  <c r="L770" i="1"/>
  <c r="L765" i="1"/>
  <c r="L754" i="1"/>
  <c r="K623" i="1"/>
  <c r="K662" i="1"/>
  <c r="F32" i="1"/>
  <c r="K808" i="1"/>
  <c r="K807" i="1"/>
  <c r="K806" i="1"/>
  <c r="K805" i="1"/>
  <c r="K804" i="1"/>
  <c r="K803" i="1"/>
  <c r="K800" i="1"/>
  <c r="K796" i="1"/>
  <c r="K795" i="1"/>
  <c r="K794" i="1"/>
  <c r="K793" i="1"/>
  <c r="K792" i="1"/>
  <c r="K791" i="1"/>
  <c r="K790" i="1"/>
  <c r="K789" i="1"/>
  <c r="K785" i="1"/>
  <c r="K781" i="1"/>
  <c r="K780" i="1"/>
  <c r="K777" i="1"/>
  <c r="K775" i="1"/>
  <c r="K774" i="1"/>
  <c r="K773" i="1"/>
  <c r="K769" i="1"/>
  <c r="K768" i="1"/>
  <c r="K764" i="1"/>
  <c r="K761" i="1"/>
  <c r="K758" i="1"/>
  <c r="K753" i="1"/>
  <c r="K752" i="1"/>
  <c r="K748" i="1"/>
  <c r="K747" i="1"/>
  <c r="K746" i="1"/>
  <c r="K743" i="1"/>
  <c r="K742" i="1"/>
  <c r="K741" i="1"/>
  <c r="K738" i="1"/>
  <c r="K737" i="1"/>
  <c r="K736" i="1"/>
  <c r="K733" i="1"/>
  <c r="K732" i="1"/>
  <c r="K731" i="1"/>
  <c r="K724" i="1"/>
  <c r="K723" i="1"/>
  <c r="K722" i="1"/>
  <c r="K721" i="1"/>
  <c r="K720" i="1"/>
  <c r="K719" i="1"/>
  <c r="K718" i="1"/>
  <c r="K715" i="1"/>
  <c r="L716" i="1" s="1"/>
  <c r="K712" i="1"/>
  <c r="L713" i="1" s="1"/>
  <c r="K709" i="1"/>
  <c r="K708" i="1"/>
  <c r="K707" i="1"/>
  <c r="K704" i="1"/>
  <c r="K703" i="1"/>
  <c r="K702" i="1"/>
  <c r="K699" i="1"/>
  <c r="L700" i="1" s="1"/>
  <c r="K696" i="1"/>
  <c r="L697" i="1" s="1"/>
  <c r="K693" i="1"/>
  <c r="K692" i="1"/>
  <c r="K691" i="1"/>
  <c r="K688" i="1"/>
  <c r="K687" i="1"/>
  <c r="K682" i="1"/>
  <c r="K681" i="1"/>
  <c r="K680" i="1"/>
  <c r="K679" i="1"/>
  <c r="K678" i="1"/>
  <c r="K677" i="1"/>
  <c r="K674" i="1"/>
  <c r="L675" i="1" s="1"/>
  <c r="K671" i="1"/>
  <c r="K670" i="1"/>
  <c r="K666" i="1"/>
  <c r="L667" i="1" s="1"/>
  <c r="K661" i="1"/>
  <c r="K656" i="1"/>
  <c r="K655" i="1"/>
  <c r="K654" i="1"/>
  <c r="K653" i="1"/>
  <c r="K652" i="1"/>
  <c r="K651" i="1"/>
  <c r="K647" i="1"/>
  <c r="L648" i="1" s="1"/>
  <c r="K644" i="1"/>
  <c r="L645" i="1" s="1"/>
  <c r="K640" i="1"/>
  <c r="K639" i="1"/>
  <c r="K638" i="1"/>
  <c r="K634" i="1"/>
  <c r="K633" i="1"/>
  <c r="K632" i="1"/>
  <c r="K627" i="1"/>
  <c r="L628" i="1" s="1"/>
  <c r="K622" i="1"/>
  <c r="L624" i="1" s="1"/>
  <c r="K618" i="1"/>
  <c r="K617" i="1"/>
  <c r="K616" i="1"/>
  <c r="K615" i="1"/>
  <c r="K614" i="1"/>
  <c r="K613" i="1"/>
  <c r="K611" i="1"/>
  <c r="K610" i="1"/>
  <c r="K609" i="1"/>
  <c r="K604" i="1"/>
  <c r="K603" i="1"/>
  <c r="K602" i="1"/>
  <c r="K596" i="1"/>
  <c r="K595" i="1"/>
  <c r="K592" i="1"/>
  <c r="K591" i="1"/>
  <c r="K590" i="1"/>
  <c r="K587" i="1"/>
  <c r="K586" i="1"/>
  <c r="K585" i="1"/>
  <c r="K580" i="1"/>
  <c r="K579" i="1"/>
  <c r="K578" i="1"/>
  <c r="K577" i="1"/>
  <c r="K576" i="1"/>
  <c r="K572" i="1"/>
  <c r="L573" i="1" s="1"/>
  <c r="K569" i="1"/>
  <c r="L570" i="1" s="1"/>
  <c r="K566" i="1"/>
  <c r="L567" i="1" s="1"/>
  <c r="K563" i="1"/>
  <c r="K562" i="1"/>
  <c r="K557" i="1"/>
  <c r="K556" i="1"/>
  <c r="K555" i="1"/>
  <c r="K554" i="1"/>
  <c r="K553" i="1"/>
  <c r="K552" i="1"/>
  <c r="K549" i="1"/>
  <c r="L550" i="1" s="1"/>
  <c r="K546" i="1"/>
  <c r="K545" i="1"/>
  <c r="K542" i="1"/>
  <c r="K541" i="1"/>
  <c r="K540" i="1"/>
  <c r="K536" i="1"/>
  <c r="K535" i="1"/>
  <c r="K531" i="1"/>
  <c r="K530" i="1"/>
  <c r="K529" i="1"/>
  <c r="K524" i="1"/>
  <c r="K523" i="1"/>
  <c r="K522" i="1"/>
  <c r="K521" i="1"/>
  <c r="K520" i="1"/>
  <c r="K519" i="1"/>
  <c r="K515" i="1"/>
  <c r="K514" i="1"/>
  <c r="K513" i="1"/>
  <c r="K509" i="1"/>
  <c r="K508" i="1"/>
  <c r="K507" i="1"/>
  <c r="K506" i="1"/>
  <c r="K500" i="1"/>
  <c r="K499" i="1"/>
  <c r="K498" i="1"/>
  <c r="K497" i="1"/>
  <c r="K496" i="1"/>
  <c r="K495" i="1"/>
  <c r="K492" i="1"/>
  <c r="L493" i="1" s="1"/>
  <c r="K489" i="1"/>
  <c r="L490" i="1" s="1"/>
  <c r="K486" i="1"/>
  <c r="K485" i="1"/>
  <c r="K484" i="1"/>
  <c r="K481" i="1"/>
  <c r="K480" i="1"/>
  <c r="K477" i="1"/>
  <c r="K476" i="1"/>
  <c r="K475" i="1"/>
  <c r="K474" i="1"/>
  <c r="K471" i="1"/>
  <c r="K470" i="1"/>
  <c r="K469" i="1"/>
  <c r="K468" i="1"/>
  <c r="F24" i="1"/>
  <c r="K452" i="1"/>
  <c r="K463" i="1"/>
  <c r="K462" i="1"/>
  <c r="K461" i="1"/>
  <c r="K460" i="1"/>
  <c r="K459" i="1"/>
  <c r="K458" i="1"/>
  <c r="K455" i="1"/>
  <c r="L456" i="1" s="1"/>
  <c r="K451" i="1"/>
  <c r="L453" i="1" s="1"/>
  <c r="K448" i="1"/>
  <c r="K447" i="1"/>
  <c r="K444" i="1"/>
  <c r="K443" i="1"/>
  <c r="K442" i="1"/>
  <c r="K441" i="1"/>
  <c r="K438" i="1"/>
  <c r="K437" i="1"/>
  <c r="K436" i="1"/>
  <c r="K435" i="1"/>
  <c r="K429" i="1"/>
  <c r="L430" i="1" s="1"/>
  <c r="M431" i="1" s="1"/>
  <c r="F22" i="1" s="1"/>
  <c r="K424" i="1"/>
  <c r="K423" i="1"/>
  <c r="K422" i="1"/>
  <c r="K421" i="1"/>
  <c r="K420" i="1"/>
  <c r="K419" i="1"/>
  <c r="K416" i="1"/>
  <c r="L418" i="1" s="1"/>
  <c r="K413" i="1"/>
  <c r="K412" i="1"/>
  <c r="K411" i="1"/>
  <c r="K406" i="1"/>
  <c r="K405" i="1"/>
  <c r="K404" i="1"/>
  <c r="K400" i="1"/>
  <c r="K399" i="1"/>
  <c r="K398" i="1"/>
  <c r="K397" i="1"/>
  <c r="K394" i="1"/>
  <c r="K393" i="1"/>
  <c r="K392" i="1"/>
  <c r="K391" i="1"/>
  <c r="K387" i="1"/>
  <c r="L388" i="1" s="1"/>
  <c r="K382" i="1"/>
  <c r="K381" i="1"/>
  <c r="K376" i="1"/>
  <c r="K375" i="1"/>
  <c r="K374" i="1"/>
  <c r="K373" i="1"/>
  <c r="K372" i="1"/>
  <c r="K371" i="1"/>
  <c r="K369" i="1"/>
  <c r="L370" i="1" s="1"/>
  <c r="K366" i="1"/>
  <c r="L367" i="1" s="1"/>
  <c r="K363" i="1"/>
  <c r="K362" i="1"/>
  <c r="K361" i="1"/>
  <c r="K360" i="1"/>
  <c r="K357" i="1"/>
  <c r="K356" i="1"/>
  <c r="K355" i="1"/>
  <c r="K354" i="1"/>
  <c r="K351" i="1"/>
  <c r="K350" i="1"/>
  <c r="K349" i="1"/>
  <c r="K343" i="1"/>
  <c r="L344" i="1" s="1"/>
  <c r="K341" i="1"/>
  <c r="L342" i="1" s="1"/>
  <c r="K336" i="1"/>
  <c r="K335" i="1"/>
  <c r="K334" i="1"/>
  <c r="K333" i="1"/>
  <c r="K332" i="1"/>
  <c r="K331" i="1"/>
  <c r="K328" i="1"/>
  <c r="L329" i="1" s="1"/>
  <c r="K325" i="1"/>
  <c r="L326" i="1" s="1"/>
  <c r="K322" i="1"/>
  <c r="K321" i="1"/>
  <c r="K320" i="1"/>
  <c r="K319" i="1"/>
  <c r="K316" i="1"/>
  <c r="K315" i="1"/>
  <c r="K314" i="1"/>
  <c r="K313" i="1"/>
  <c r="K310" i="1"/>
  <c r="K309" i="1"/>
  <c r="K308" i="1"/>
  <c r="K307" i="1"/>
  <c r="K302" i="1"/>
  <c r="K301" i="1"/>
  <c r="K300" i="1"/>
  <c r="K299" i="1"/>
  <c r="K298" i="1"/>
  <c r="K297" i="1"/>
  <c r="K294" i="1"/>
  <c r="L295" i="1" s="1"/>
  <c r="K291" i="1"/>
  <c r="L292" i="1" s="1"/>
  <c r="K289" i="1"/>
  <c r="L290" i="1" s="1"/>
  <c r="K286" i="1"/>
  <c r="K285" i="1"/>
  <c r="K284" i="1"/>
  <c r="K283" i="1"/>
  <c r="K277" i="1"/>
  <c r="K276" i="1"/>
  <c r="K275" i="1"/>
  <c r="K274" i="1"/>
  <c r="K273" i="1"/>
  <c r="K269" i="1"/>
  <c r="K268" i="1"/>
  <c r="K267" i="1"/>
  <c r="K266" i="1"/>
  <c r="K263" i="1"/>
  <c r="K262" i="1"/>
  <c r="K261" i="1"/>
  <c r="K256" i="1"/>
  <c r="K255" i="1"/>
  <c r="K254" i="1"/>
  <c r="K253" i="1"/>
  <c r="K252" i="1"/>
  <c r="K251" i="1"/>
  <c r="K245" i="1"/>
  <c r="K247" i="1"/>
  <c r="K246" i="1"/>
  <c r="K242" i="1"/>
  <c r="K241" i="1"/>
  <c r="K240" i="1"/>
  <c r="K239" i="1"/>
  <c r="K234" i="1"/>
  <c r="K233" i="1"/>
  <c r="K232" i="1"/>
  <c r="K231" i="1"/>
  <c r="K227" i="1"/>
  <c r="K226" i="1"/>
  <c r="K225" i="1"/>
  <c r="K221" i="1"/>
  <c r="K220" i="1"/>
  <c r="K219" i="1"/>
  <c r="K215" i="1"/>
  <c r="K214" i="1"/>
  <c r="K210" i="1"/>
  <c r="K209" i="1"/>
  <c r="K208" i="1"/>
  <c r="K204" i="1"/>
  <c r="K203" i="1"/>
  <c r="K202" i="1"/>
  <c r="K198" i="1"/>
  <c r="K197" i="1"/>
  <c r="K193" i="1"/>
  <c r="K192" i="1"/>
  <c r="K191" i="1"/>
  <c r="K186" i="1"/>
  <c r="K185" i="1"/>
  <c r="K184" i="1"/>
  <c r="K183" i="1"/>
  <c r="K182" i="1"/>
  <c r="K181" i="1"/>
  <c r="K180" i="1"/>
  <c r="K177" i="1"/>
  <c r="K176" i="1"/>
  <c r="K172" i="1"/>
  <c r="K171" i="1"/>
  <c r="K170" i="1"/>
  <c r="K169" i="1"/>
  <c r="K168" i="1"/>
  <c r="K167" i="1"/>
  <c r="K166" i="1"/>
  <c r="K165" i="1"/>
  <c r="K164" i="1"/>
  <c r="K157" i="1"/>
  <c r="K156" i="1"/>
  <c r="K155" i="1"/>
  <c r="K154" i="1"/>
  <c r="K153" i="1"/>
  <c r="K152" i="1"/>
  <c r="K141" i="1"/>
  <c r="K140" i="1"/>
  <c r="K137" i="1"/>
  <c r="K136" i="1"/>
  <c r="K133" i="1"/>
  <c r="K134" i="1" s="1"/>
  <c r="K130" i="1"/>
  <c r="K129" i="1"/>
  <c r="K126" i="1"/>
  <c r="K125" i="1"/>
  <c r="K120" i="1"/>
  <c r="K119" i="1"/>
  <c r="K118" i="1"/>
  <c r="K115" i="1"/>
  <c r="K114" i="1"/>
  <c r="K113" i="1"/>
  <c r="K110" i="1"/>
  <c r="K109" i="1"/>
  <c r="K108" i="1"/>
  <c r="K105" i="1"/>
  <c r="K104" i="1"/>
  <c r="K103" i="1"/>
  <c r="K98" i="1"/>
  <c r="K97" i="1"/>
  <c r="K96" i="1"/>
  <c r="K93" i="1"/>
  <c r="K92" i="1"/>
  <c r="K91" i="1"/>
  <c r="K88" i="1"/>
  <c r="K87" i="1"/>
  <c r="K86" i="1"/>
  <c r="K83" i="1"/>
  <c r="K82" i="1"/>
  <c r="K81" i="1"/>
  <c r="K78" i="1"/>
  <c r="K77" i="1"/>
  <c r="K76" i="1"/>
  <c r="L663" i="1" l="1"/>
  <c r="L749" i="1"/>
  <c r="L641" i="1"/>
  <c r="L635" i="1"/>
  <c r="L656" i="1"/>
  <c r="L619" i="1"/>
  <c r="L605" i="1"/>
  <c r="L710" i="1"/>
  <c r="L537" i="1"/>
  <c r="L588" i="1"/>
  <c r="L705" i="1"/>
  <c r="L689" i="1"/>
  <c r="L724" i="1"/>
  <c r="L682" i="1"/>
  <c r="L694" i="1"/>
  <c r="L672" i="1"/>
  <c r="L597" i="1"/>
  <c r="L564" i="1"/>
  <c r="J575" i="1" s="1"/>
  <c r="K575" i="1" s="1"/>
  <c r="L580" i="1" s="1"/>
  <c r="L581" i="1" s="1"/>
  <c r="F27" i="1" s="1"/>
  <c r="L593" i="1"/>
  <c r="L543" i="1"/>
  <c r="L547" i="1"/>
  <c r="L532" i="1"/>
  <c r="L557" i="1"/>
  <c r="L524" i="1"/>
  <c r="L516" i="1"/>
  <c r="L383" i="1"/>
  <c r="L487" i="1"/>
  <c r="L510" i="1"/>
  <c r="L482" i="1"/>
  <c r="L472" i="1"/>
  <c r="L478" i="1"/>
  <c r="L501" i="1"/>
  <c r="L439" i="1"/>
  <c r="L449" i="1"/>
  <c r="L352" i="1"/>
  <c r="L463" i="1"/>
  <c r="L407" i="1"/>
  <c r="L395" i="1"/>
  <c r="L445" i="1"/>
  <c r="L401" i="1"/>
  <c r="L424" i="1"/>
  <c r="L414" i="1"/>
  <c r="L376" i="1"/>
  <c r="L364" i="1"/>
  <c r="L358" i="1"/>
  <c r="L222" i="1"/>
  <c r="L345" i="1"/>
  <c r="F19" i="1" s="1"/>
  <c r="L336" i="1"/>
  <c r="L323" i="1"/>
  <c r="L302" i="1"/>
  <c r="L311" i="1"/>
  <c r="L317" i="1"/>
  <c r="L287" i="1"/>
  <c r="L194" i="1"/>
  <c r="L211" i="1"/>
  <c r="L228" i="1"/>
  <c r="L199" i="1"/>
  <c r="L216" i="1"/>
  <c r="L271" i="1"/>
  <c r="L235" i="1"/>
  <c r="L264" i="1"/>
  <c r="L256" i="1"/>
  <c r="L205" i="1"/>
  <c r="L249" i="1"/>
  <c r="L178" i="1"/>
  <c r="L173" i="1"/>
  <c r="K131" i="1"/>
  <c r="K111" i="1"/>
  <c r="K127" i="1"/>
  <c r="K89" i="1"/>
  <c r="K79" i="1"/>
  <c r="K121" i="1"/>
  <c r="K99" i="1"/>
  <c r="K84" i="1"/>
  <c r="K94" i="1"/>
  <c r="K106" i="1"/>
  <c r="K116" i="1"/>
  <c r="K142" i="1"/>
  <c r="K138" i="1"/>
  <c r="L657" i="1" l="1"/>
  <c r="F29" i="1" s="1"/>
  <c r="L683" i="1"/>
  <c r="F30" i="1" s="1"/>
  <c r="L725" i="1"/>
  <c r="F31" i="1" s="1"/>
  <c r="L598" i="1"/>
  <c r="F28" i="1" s="1"/>
  <c r="J179" i="1"/>
  <c r="K179" i="1" s="1"/>
  <c r="L186" i="1" s="1"/>
  <c r="L187" i="1" s="1"/>
  <c r="F14" i="1" s="1"/>
  <c r="L558" i="1"/>
  <c r="F26" i="1" s="1"/>
  <c r="L525" i="1"/>
  <c r="F25" i="1" s="1"/>
  <c r="J272" i="1"/>
  <c r="K272" i="1" s="1"/>
  <c r="L277" i="1" s="1"/>
  <c r="L278" i="1" s="1"/>
  <c r="F16" i="1" s="1"/>
  <c r="L464" i="1"/>
  <c r="F23" i="1" s="1"/>
  <c r="L425" i="1"/>
  <c r="F21" i="1" s="1"/>
  <c r="L303" i="1"/>
  <c r="F17" i="1" s="1"/>
  <c r="L377" i="1"/>
  <c r="F20" i="1" s="1"/>
  <c r="L337" i="1"/>
  <c r="F18" i="1" s="1"/>
  <c r="L257" i="1"/>
  <c r="F15" i="1" s="1"/>
  <c r="L122" i="1"/>
  <c r="L100" i="1"/>
  <c r="L143" i="1"/>
  <c r="J151" i="1" l="1"/>
  <c r="K151" i="1" s="1"/>
  <c r="L158" i="1" s="1"/>
  <c r="L159" i="1" s="1"/>
  <c r="F11" i="1" s="1"/>
  <c r="F33" i="1"/>
  <c r="F41" i="1" s="1"/>
  <c r="K69" i="1"/>
  <c r="K68" i="1"/>
  <c r="K67" i="1"/>
  <c r="K66" i="1"/>
  <c r="K65" i="1"/>
  <c r="K61" i="1"/>
  <c r="K60" i="1"/>
  <c r="K59" i="1"/>
  <c r="K56" i="1"/>
  <c r="L57" i="1" s="1"/>
  <c r="K50" i="1"/>
  <c r="K49" i="1"/>
  <c r="L62" i="1" l="1"/>
  <c r="J64" i="1" s="1"/>
  <c r="K64" i="1" s="1"/>
  <c r="L70" i="1" s="1"/>
  <c r="L51" i="1"/>
  <c r="L52" i="1" s="1"/>
  <c r="F9" i="1" s="1"/>
  <c r="L71" i="1" l="1"/>
  <c r="F10" i="1" l="1"/>
  <c r="L160" i="1"/>
  <c r="F12" i="1" s="1"/>
  <c r="F40" i="1" s="1"/>
  <c r="F42" i="1" s="1"/>
  <c r="F38" i="1" l="1"/>
  <c r="F39" i="1" l="1"/>
  <c r="F43" i="1" s="1"/>
</calcChain>
</file>

<file path=xl/sharedStrings.xml><?xml version="1.0" encoding="utf-8"?>
<sst xmlns="http://schemas.openxmlformats.org/spreadsheetml/2006/main" count="1137" uniqueCount="336">
  <si>
    <t>PROJECT TITLE: RIDESESH</t>
  </si>
  <si>
    <t>Budget Draft Dated: 1/7/2022</t>
  </si>
  <si>
    <t>Prep: 1 week</t>
  </si>
  <si>
    <t>Production Company: B-Side Pictures/Running Dragon Productions</t>
  </si>
  <si>
    <t>Location: Los Angeles, CA</t>
  </si>
  <si>
    <t>Acct#</t>
  </si>
  <si>
    <t>Category Description</t>
  </si>
  <si>
    <t xml:space="preserve">Total </t>
  </si>
  <si>
    <t>PRODUCERS UNIT</t>
  </si>
  <si>
    <t>STORY &amp; SCENARIO</t>
  </si>
  <si>
    <t>Prepared By: B-Side Pictures &amp; Mike Evans</t>
  </si>
  <si>
    <t>CAST</t>
  </si>
  <si>
    <t>Total Above-The-Line</t>
  </si>
  <si>
    <t>EXTRAS &amp; CROWDS</t>
  </si>
  <si>
    <t>PRODUCTION STAFF</t>
  </si>
  <si>
    <t>ART DIRECTION</t>
  </si>
  <si>
    <t>PROPERTY</t>
  </si>
  <si>
    <t>SET DRESSING</t>
  </si>
  <si>
    <t>SPECIAL EFFECTS</t>
  </si>
  <si>
    <t>WARDROBE</t>
  </si>
  <si>
    <t>CAMERA</t>
  </si>
  <si>
    <t>PRODUCTION RAW STOCK &amp; LAB</t>
  </si>
  <si>
    <t>GRIP</t>
  </si>
  <si>
    <t>ELECTRIC</t>
  </si>
  <si>
    <t>PICTURE VEHICLES &amp; ANIMALS</t>
  </si>
  <si>
    <t>MAKEUP &amp; HAIRDRESSING</t>
  </si>
  <si>
    <t>PRODUCTION SOUND</t>
  </si>
  <si>
    <t>FACILITIES</t>
  </si>
  <si>
    <t>LOCATIONS</t>
  </si>
  <si>
    <t>SET OPERATIONS</t>
  </si>
  <si>
    <t>FOOD</t>
  </si>
  <si>
    <t>TRANSPORTATION</t>
  </si>
  <si>
    <t>Total Below-The-Line Production</t>
  </si>
  <si>
    <t>Total Below-The-Line Post</t>
  </si>
  <si>
    <t>Untitled Production Total</t>
  </si>
  <si>
    <t>CONTINGENCY: 10.0%</t>
  </si>
  <si>
    <t>Insurance: 1.5%</t>
  </si>
  <si>
    <t>PRODUCTION COMPANY FEE: 10.0%</t>
  </si>
  <si>
    <t>Total Below-The-Line</t>
  </si>
  <si>
    <t>Total Above and Below-The-Line</t>
  </si>
  <si>
    <t>Grand Total</t>
  </si>
  <si>
    <t>Description</t>
  </si>
  <si>
    <t>Amt</t>
  </si>
  <si>
    <t>Units</t>
  </si>
  <si>
    <t>X</t>
  </si>
  <si>
    <t>Rate</t>
  </si>
  <si>
    <t>Sub T</t>
  </si>
  <si>
    <t>Total</t>
  </si>
  <si>
    <t>1100 STORY &amp; SCENARIO</t>
  </si>
  <si>
    <t>WRITERS</t>
  </si>
  <si>
    <t>John Salcido</t>
  </si>
  <si>
    <t>Kim Noonan</t>
  </si>
  <si>
    <t>Flat</t>
  </si>
  <si>
    <t>Account Total for 1100</t>
  </si>
  <si>
    <t>PRODUCER</t>
  </si>
  <si>
    <t>Allow</t>
  </si>
  <si>
    <t>LINE PRODUCER</t>
  </si>
  <si>
    <t>Prep</t>
  </si>
  <si>
    <t>Week</t>
  </si>
  <si>
    <t>Production</t>
  </si>
  <si>
    <t>Days</t>
  </si>
  <si>
    <t>Wrap</t>
  </si>
  <si>
    <t>Weeks</t>
  </si>
  <si>
    <t>Total Fringes</t>
  </si>
  <si>
    <t>P: WC</t>
  </si>
  <si>
    <t>P: Processing</t>
  </si>
  <si>
    <t>P: FICA-SS</t>
  </si>
  <si>
    <t>P: FICA-M</t>
  </si>
  <si>
    <t>P: FUTA</t>
  </si>
  <si>
    <t>P: SUI</t>
  </si>
  <si>
    <t>Account Total for 1200</t>
  </si>
  <si>
    <t>1400 CAST</t>
  </si>
  <si>
    <t>PRINCIPAL CAST</t>
  </si>
  <si>
    <t>1. CARLOS</t>
  </si>
  <si>
    <t>Rehearsal &amp; Fittings</t>
  </si>
  <si>
    <t>Day</t>
  </si>
  <si>
    <t>Production OT</t>
  </si>
  <si>
    <t>Hours</t>
  </si>
  <si>
    <t>Subtotal</t>
  </si>
  <si>
    <t>2. KATIE</t>
  </si>
  <si>
    <t>3. JULIE</t>
  </si>
  <si>
    <t>4. BILL</t>
  </si>
  <si>
    <t>Hour</t>
  </si>
  <si>
    <t>5. PATRICK</t>
  </si>
  <si>
    <t>SUPPORTING CAST</t>
  </si>
  <si>
    <t>7. MRS. TILLMAN</t>
  </si>
  <si>
    <t xml:space="preserve">Day </t>
  </si>
  <si>
    <t>8. RITZ</t>
  </si>
  <si>
    <t>10. BEN</t>
  </si>
  <si>
    <t>11. LILLY</t>
  </si>
  <si>
    <t>DAY PLAYERS</t>
  </si>
  <si>
    <t>9. PAUL</t>
  </si>
  <si>
    <t>13. OMAR</t>
  </si>
  <si>
    <t>15. MIRANDA</t>
  </si>
  <si>
    <t>Production (ADR)</t>
  </si>
  <si>
    <t>17. RAUL</t>
  </si>
  <si>
    <t>18. AFSHIN</t>
  </si>
  <si>
    <t>CASTING FEES &amp; EXPENSES</t>
  </si>
  <si>
    <t>EXCLUDED</t>
  </si>
  <si>
    <t>CASTING DIRECTOR</t>
  </si>
  <si>
    <t>SAG P&amp;H</t>
  </si>
  <si>
    <t>P:FICA-M</t>
  </si>
  <si>
    <t>Account Total for 1400</t>
  </si>
  <si>
    <t>2000 EXTRAS &amp; CROWDS</t>
  </si>
  <si>
    <t>EXTRAS</t>
  </si>
  <si>
    <t>Druggies and Freaks</t>
  </si>
  <si>
    <t>Apartment Girl</t>
  </si>
  <si>
    <t>Hospital BG</t>
  </si>
  <si>
    <t>Jimena</t>
  </si>
  <si>
    <t>Julie's Family</t>
  </si>
  <si>
    <t>Mexican Family</t>
  </si>
  <si>
    <t>Nurse</t>
  </si>
  <si>
    <t>Party Store Patrons</t>
  </si>
  <si>
    <t>TEACHER/WELFARE WORKER</t>
  </si>
  <si>
    <t>Studio Teacher</t>
  </si>
  <si>
    <t>Kit</t>
  </si>
  <si>
    <t>Extras</t>
  </si>
  <si>
    <t>Account Total for 2000</t>
  </si>
  <si>
    <t>2100 PRODUCTION STAFF</t>
  </si>
  <si>
    <t>PRODUCTION MANAGER</t>
  </si>
  <si>
    <t xml:space="preserve">Production     </t>
  </si>
  <si>
    <t>FIRST ASST. DIRECTOR</t>
  </si>
  <si>
    <t>SECOND ASST DIRECTOR</t>
  </si>
  <si>
    <t>SCRIPT SUPERVISOR</t>
  </si>
  <si>
    <t>2ND SECOND ASST DIRECTOR</t>
  </si>
  <si>
    <t>PRODUCTION COORDINATOR</t>
  </si>
  <si>
    <t>OFFICE PRODUCTION ASSISTANT</t>
  </si>
  <si>
    <t>PRODUCTION RUNNERS</t>
  </si>
  <si>
    <t>SET PRODUCTION ASSISTANT</t>
  </si>
  <si>
    <t>Key Set PA</t>
  </si>
  <si>
    <t>Set PA</t>
  </si>
  <si>
    <t>OT</t>
  </si>
  <si>
    <t>P Processing</t>
  </si>
  <si>
    <t>Account Total for 2100</t>
  </si>
  <si>
    <t>2200 ART DIRECTION</t>
  </si>
  <si>
    <t>PRODUCTION DESIGNER</t>
  </si>
  <si>
    <t>ART DEPARTMENT PA</t>
  </si>
  <si>
    <t>Account Total for 2200</t>
  </si>
  <si>
    <t>2400 PROPERTY</t>
  </si>
  <si>
    <t>PROPMASTER</t>
  </si>
  <si>
    <t>PROP RENTALS</t>
  </si>
  <si>
    <t>Props</t>
  </si>
  <si>
    <t>PROP PURCHASES</t>
  </si>
  <si>
    <t>PROPS MANUFACTURED</t>
  </si>
  <si>
    <t>RideSesh Logos</t>
  </si>
  <si>
    <t>Account Total for 2400</t>
  </si>
  <si>
    <t>2500 SET DRESSING</t>
  </si>
  <si>
    <t>SET DECORATOR</t>
  </si>
  <si>
    <t>LEADMEN</t>
  </si>
  <si>
    <t>ON SET DRESSER</t>
  </si>
  <si>
    <t>SET DRESS BOX RENTALS</t>
  </si>
  <si>
    <t>SET DRESSING RENTALS</t>
  </si>
  <si>
    <t>Account Total for 2500</t>
  </si>
  <si>
    <t>2600 SPECIAL EFFECTS</t>
  </si>
  <si>
    <t>SPECIAL F/X COORDINATOR</t>
  </si>
  <si>
    <t>SPECIAL F/X PURCHASES</t>
  </si>
  <si>
    <t>Account Total for 2600</t>
  </si>
  <si>
    <t>2700 WARDROBE</t>
  </si>
  <si>
    <t>COSTUME DESIGNER</t>
  </si>
  <si>
    <t>COSTUME KEYPERSON</t>
  </si>
  <si>
    <t>COSTUMERS</t>
  </si>
  <si>
    <t xml:space="preserve">Wardrobe    </t>
  </si>
  <si>
    <t>CLEANING &amp; DYEING</t>
  </si>
  <si>
    <t>Account Total for 2700</t>
  </si>
  <si>
    <t>2800 CAMERA</t>
  </si>
  <si>
    <t>DIRECTOR OF PHOTOGRAPHY</t>
  </si>
  <si>
    <t>CAMERA OPERATOR</t>
  </si>
  <si>
    <t>B-CAM</t>
  </si>
  <si>
    <t>1ST ASSISTANT CAMERAMAN</t>
  </si>
  <si>
    <t>FILM LOADER/DIT</t>
  </si>
  <si>
    <t>Kit Fee</t>
  </si>
  <si>
    <t>CAMERA RENTALS</t>
  </si>
  <si>
    <t>Camera Package</t>
  </si>
  <si>
    <t>AKS</t>
  </si>
  <si>
    <t>CAMERA EXPENDABLES</t>
  </si>
  <si>
    <t>Expendables</t>
  </si>
  <si>
    <t>Account Total for 2800</t>
  </si>
  <si>
    <t>2900 PRODUCTION RAW STOCK &amp; LAB</t>
  </si>
  <si>
    <t>HARD DRIVES</t>
  </si>
  <si>
    <t>Hard Drives</t>
  </si>
  <si>
    <t>Account Total for 2900</t>
  </si>
  <si>
    <t>3000 GRIP</t>
  </si>
  <si>
    <t>KEY GRIP</t>
  </si>
  <si>
    <t>BEST BOY</t>
  </si>
  <si>
    <t>GRIP RENTALS</t>
  </si>
  <si>
    <t>Grip Package</t>
  </si>
  <si>
    <t>GRIP EXPENDABLES</t>
  </si>
  <si>
    <t>Account Total for 3000</t>
  </si>
  <si>
    <t>3100 ELECTRIC</t>
  </si>
  <si>
    <t>CHIEF LIGHTING TECHNICIAN</t>
  </si>
  <si>
    <t>BEST BOY ELECTRIC</t>
  </si>
  <si>
    <t>GENERATOR RENTAL</t>
  </si>
  <si>
    <t>Putt Putt</t>
  </si>
  <si>
    <t>Tow Plant</t>
  </si>
  <si>
    <t>Tow Plant Delivery</t>
  </si>
  <si>
    <t>ELECTRIC RENTALS</t>
  </si>
  <si>
    <t>Electric Package</t>
  </si>
  <si>
    <t>ELECTRIC EXPENDABLES</t>
  </si>
  <si>
    <t>Electric</t>
  </si>
  <si>
    <t>P FICA- M</t>
  </si>
  <si>
    <t>Account Total for 3100</t>
  </si>
  <si>
    <t>3200 PICTURE VEHICLES &amp; ANIMALS</t>
  </si>
  <si>
    <t>PICTURE VEHICLE RENTAL</t>
  </si>
  <si>
    <t>Carlos's Van</t>
  </si>
  <si>
    <t>Julie's Fiat</t>
  </si>
  <si>
    <t>Katie's Car</t>
  </si>
  <si>
    <t>Bill's Ford Fusion</t>
  </si>
  <si>
    <t>CAMERA CAR RENTAL</t>
  </si>
  <si>
    <t>Camera Car &amp; Process Trailer</t>
  </si>
  <si>
    <t>Driver - 10 hours</t>
  </si>
  <si>
    <t>Driver OT</t>
  </si>
  <si>
    <t>Account Total for 3200</t>
  </si>
  <si>
    <t>3300 MAKEUP &amp; HAIRDRESSING</t>
  </si>
  <si>
    <t>Account Total for 3300</t>
  </si>
  <si>
    <t>3400 PRODUCTION SOUND</t>
  </si>
  <si>
    <t>SOUND MIXER</t>
  </si>
  <si>
    <t>BOOM OPERATOR</t>
  </si>
  <si>
    <t>SOUND RENTALS</t>
  </si>
  <si>
    <t>SOUND EXPENDABLES</t>
  </si>
  <si>
    <t>Account Total for 3400</t>
  </si>
  <si>
    <t>3500 FACILITIES</t>
  </si>
  <si>
    <t>PRODUCTION OFFICES</t>
  </si>
  <si>
    <t>OFFICE FOOD</t>
  </si>
  <si>
    <t>Crafty</t>
  </si>
  <si>
    <t>Account Total for 3500</t>
  </si>
  <si>
    <t>3600 LOCATIONS</t>
  </si>
  <si>
    <t>LOCATION MANAGER</t>
  </si>
  <si>
    <t>Recording Studio</t>
  </si>
  <si>
    <t>SITE RENTALS</t>
  </si>
  <si>
    <t>APARTMENT COMPLEX</t>
  </si>
  <si>
    <t>Shoot</t>
  </si>
  <si>
    <t>Auto Wrecking Yard</t>
  </si>
  <si>
    <t>Rec Center/Hall</t>
  </si>
  <si>
    <t>Party Store INT/EXT</t>
  </si>
  <si>
    <t>Streets</t>
  </si>
  <si>
    <t>PERMITS</t>
  </si>
  <si>
    <t>PARKING</t>
  </si>
  <si>
    <t>Parking</t>
  </si>
  <si>
    <t xml:space="preserve">Days </t>
  </si>
  <si>
    <t>LOCATION PA</t>
  </si>
  <si>
    <t>SUPPORT SPACE</t>
  </si>
  <si>
    <t>Apartment</t>
  </si>
  <si>
    <t>Support Space</t>
  </si>
  <si>
    <t>LOCATION RENTALS</t>
  </si>
  <si>
    <t>Location Rentals</t>
  </si>
  <si>
    <t>SITE PROTECTION</t>
  </si>
  <si>
    <t>Site Protection</t>
  </si>
  <si>
    <t>Account Total for 3600</t>
  </si>
  <si>
    <t>3700 SET OPERATIONS</t>
  </si>
  <si>
    <t>POLICE</t>
  </si>
  <si>
    <t>Police - Process Trailer Days</t>
  </si>
  <si>
    <t>FIREMEN</t>
  </si>
  <si>
    <t>FSO</t>
  </si>
  <si>
    <t>SET RENTALS</t>
  </si>
  <si>
    <t>Walkies</t>
  </si>
  <si>
    <t>SET PURCHASES</t>
  </si>
  <si>
    <t>Account Total for 3700</t>
  </si>
  <si>
    <t>3800 FOOD</t>
  </si>
  <si>
    <t>BREAKFAST</t>
  </si>
  <si>
    <t>Breakfast</t>
  </si>
  <si>
    <t>Cast NDB</t>
  </si>
  <si>
    <t>LUNCH</t>
  </si>
  <si>
    <t xml:space="preserve">Cast   </t>
  </si>
  <si>
    <t>Crew</t>
  </si>
  <si>
    <t>BG</t>
  </si>
  <si>
    <t>SECOND MEALS</t>
  </si>
  <si>
    <t xml:space="preserve">Second Meal   </t>
  </si>
  <si>
    <t>CRAFT SERVICE BOX RENTAL</t>
  </si>
  <si>
    <t>Craft Kit</t>
  </si>
  <si>
    <t>CRAFT SERVICE PURCHASES</t>
  </si>
  <si>
    <t>Cast</t>
  </si>
  <si>
    <t>CRAFT SERVICE PERSONNEL</t>
  </si>
  <si>
    <t>PREP MEALS</t>
  </si>
  <si>
    <t>WRAP MEALS</t>
  </si>
  <si>
    <t xml:space="preserve">Wrap   </t>
  </si>
  <si>
    <t>Catering</t>
  </si>
  <si>
    <t>Account Total for 3800</t>
  </si>
  <si>
    <t>3900 TRANSPORTATION</t>
  </si>
  <si>
    <t>DRIVERS</t>
  </si>
  <si>
    <t>TRUCK</t>
  </si>
  <si>
    <t>ART</t>
  </si>
  <si>
    <t>Prep &amp; Wrap</t>
  </si>
  <si>
    <t>G&amp;E</t>
  </si>
  <si>
    <t>PRODUCTION</t>
  </si>
  <si>
    <t>VANS</t>
  </si>
  <si>
    <t>Scout</t>
  </si>
  <si>
    <t>Shuttle</t>
  </si>
  <si>
    <t xml:space="preserve">Total: </t>
  </si>
  <si>
    <t>PICKUP/DELIVERY</t>
  </si>
  <si>
    <t>Bathrooms</t>
  </si>
  <si>
    <t>TRUCK RENTALS</t>
  </si>
  <si>
    <t>BUS/VAN RENTALS</t>
  </si>
  <si>
    <t>TRAILERS</t>
  </si>
  <si>
    <t>Makeup and Wardrobe</t>
  </si>
  <si>
    <t>AD &amp; Office Trailer</t>
  </si>
  <si>
    <t>SERVICING</t>
  </si>
  <si>
    <t>Trailers</t>
  </si>
  <si>
    <t>MILEAGE</t>
  </si>
  <si>
    <t>Mileage</t>
  </si>
  <si>
    <t>GAS &amp; OIL</t>
  </si>
  <si>
    <t>Trucks</t>
  </si>
  <si>
    <t>Scout Van</t>
  </si>
  <si>
    <t>Shuttle Vans</t>
  </si>
  <si>
    <t>Wardrobe</t>
  </si>
  <si>
    <t>AD</t>
  </si>
  <si>
    <t>OVERNIGHT PARKING</t>
  </si>
  <si>
    <t>Overnight Secure Parking</t>
  </si>
  <si>
    <t>Account Total for 3900</t>
  </si>
  <si>
    <t>Each</t>
  </si>
  <si>
    <t>TBD</t>
  </si>
  <si>
    <t>SFX ** ASSUMES 1 SFX/EPISODE</t>
  </si>
  <si>
    <t>WARDROBE PURCHASES &amp; RENTALS</t>
  </si>
  <si>
    <t>2ND ASSISTANT CAMERAMAN/CAMERA PA</t>
  </si>
  <si>
    <t>A/B CAM PACKAGES</t>
  </si>
  <si>
    <t>Lenses &amp; Monitoring</t>
  </si>
  <si>
    <t>Dolly</t>
  </si>
  <si>
    <t>COMPANY/DOLLY GRIPS</t>
  </si>
  <si>
    <t>Tow Plant/Tie In</t>
  </si>
  <si>
    <t>ELECTRICIANS</t>
  </si>
  <si>
    <t>Working Meals</t>
  </si>
  <si>
    <t>KEY MAKEUP</t>
  </si>
  <si>
    <t>MAKEEUP ASSIST</t>
  </si>
  <si>
    <t>KEY HAIR</t>
  </si>
  <si>
    <t>KIT RENTALS</t>
  </si>
  <si>
    <t>Key Makeup</t>
  </si>
  <si>
    <t>Key Hair</t>
  </si>
  <si>
    <t>HMU PURCHASES</t>
  </si>
  <si>
    <t>Wigs/Expendables</t>
  </si>
  <si>
    <t>OFFICE SUPPLIES</t>
  </si>
  <si>
    <t>Production Cube (Tables/Tents/Chairs)</t>
  </si>
  <si>
    <t>Set Purchases</t>
  </si>
  <si>
    <t>Prep/Shop</t>
  </si>
  <si>
    <t>Hospital EXT</t>
  </si>
  <si>
    <t>Base Permit + Fees &amp; Noticees</t>
  </si>
  <si>
    <t>Special Requirements</t>
  </si>
  <si>
    <t>Honeywagon (Plus Driver)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</si>
</sst>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1" fillId="0" borderId="0" xfId="0" applyFont="1"/>
    <xf numFmtId="10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9"/>
  <sheetViews>
    <sheetView tabSelected="1" topLeftCell="A15" workbookViewId="0">
      <selection activeCell="L810" sqref="L810"/>
    </sheetView>
  </sheetViews>
  <sheetFormatPr baseColWidth="10" defaultRowHeight="16" x14ac:dyDescent="0.2"/>
  <cols>
    <col min="3" max="3" width="12.33203125" customWidth="1"/>
    <col min="7" max="8" width="10.83203125" style="8"/>
    <col min="9" max="9" width="11.1640625" style="8" customWidth="1"/>
    <col min="10" max="11" width="10.83203125" style="8"/>
  </cols>
  <sheetData>
    <row r="1" spans="1:9" x14ac:dyDescent="0.2">
      <c r="A1" t="s">
        <v>0</v>
      </c>
    </row>
    <row r="2" spans="1:9" x14ac:dyDescent="0.2">
      <c r="A2" t="s">
        <v>1</v>
      </c>
    </row>
    <row r="3" spans="1:9" x14ac:dyDescent="0.2">
      <c r="A3" t="s">
        <v>2</v>
      </c>
    </row>
    <row r="4" spans="1:9" x14ac:dyDescent="0.2">
      <c r="A4" t="s">
        <v>3</v>
      </c>
    </row>
    <row r="5" spans="1:9" x14ac:dyDescent="0.2">
      <c r="A5" t="s">
        <v>4</v>
      </c>
    </row>
    <row r="6" spans="1:9" x14ac:dyDescent="0.2">
      <c r="A6" t="s">
        <v>10</v>
      </c>
    </row>
    <row r="8" spans="1:9" x14ac:dyDescent="0.2">
      <c r="A8" s="2" t="s">
        <v>5</v>
      </c>
      <c r="B8" s="2" t="s">
        <v>6</v>
      </c>
      <c r="F8" s="2" t="s">
        <v>7</v>
      </c>
    </row>
    <row r="9" spans="1:9" x14ac:dyDescent="0.2">
      <c r="A9">
        <v>1100</v>
      </c>
      <c r="B9" t="s">
        <v>9</v>
      </c>
      <c r="F9" s="1">
        <f>L52</f>
        <v>16000</v>
      </c>
    </row>
    <row r="10" spans="1:9" x14ac:dyDescent="0.2">
      <c r="A10">
        <v>1200</v>
      </c>
      <c r="B10" t="s">
        <v>8</v>
      </c>
      <c r="F10" s="1">
        <f>L71</f>
        <v>8811.1077999999998</v>
      </c>
    </row>
    <row r="11" spans="1:9" x14ac:dyDescent="0.2">
      <c r="A11">
        <v>1400</v>
      </c>
      <c r="B11" t="s">
        <v>11</v>
      </c>
      <c r="F11" s="1">
        <f>L159</f>
        <v>14722.300305000001</v>
      </c>
    </row>
    <row r="12" spans="1:9" x14ac:dyDescent="0.2">
      <c r="B12" s="2" t="s">
        <v>12</v>
      </c>
      <c r="F12" s="3">
        <f>L160</f>
        <v>39533.408105000002</v>
      </c>
      <c r="I12" s="14"/>
    </row>
    <row r="14" spans="1:9" x14ac:dyDescent="0.2">
      <c r="A14">
        <v>2000</v>
      </c>
      <c r="B14" t="s">
        <v>13</v>
      </c>
      <c r="F14" s="1">
        <f>L187</f>
        <v>14105.89683</v>
      </c>
    </row>
    <row r="15" spans="1:9" x14ac:dyDescent="0.2">
      <c r="A15">
        <v>2100</v>
      </c>
      <c r="B15" t="s">
        <v>14</v>
      </c>
      <c r="F15" s="1">
        <f>L257</f>
        <v>29591.912000000004</v>
      </c>
    </row>
    <row r="16" spans="1:9" x14ac:dyDescent="0.2">
      <c r="A16">
        <v>2200</v>
      </c>
      <c r="B16" t="s">
        <v>15</v>
      </c>
      <c r="F16" s="1">
        <f>L278</f>
        <v>7348.769045</v>
      </c>
    </row>
    <row r="17" spans="1:6" x14ac:dyDescent="0.2">
      <c r="A17">
        <v>2400</v>
      </c>
      <c r="B17" t="s">
        <v>16</v>
      </c>
      <c r="F17" s="1">
        <f>L303</f>
        <v>6721.7680799999998</v>
      </c>
    </row>
    <row r="18" spans="1:6" x14ac:dyDescent="0.2">
      <c r="A18">
        <v>2500</v>
      </c>
      <c r="B18" t="s">
        <v>17</v>
      </c>
      <c r="F18" s="1">
        <f>L337</f>
        <v>12847.767499999998</v>
      </c>
    </row>
    <row r="19" spans="1:6" x14ac:dyDescent="0.2">
      <c r="A19">
        <v>2600</v>
      </c>
      <c r="B19" t="s">
        <v>18</v>
      </c>
      <c r="F19" s="1">
        <f>L345</f>
        <v>1400</v>
      </c>
    </row>
    <row r="20" spans="1:6" x14ac:dyDescent="0.2">
      <c r="A20">
        <v>2700</v>
      </c>
      <c r="B20" t="s">
        <v>19</v>
      </c>
      <c r="F20" s="1">
        <f>L377</f>
        <v>10117.418</v>
      </c>
    </row>
    <row r="21" spans="1:6" x14ac:dyDescent="0.2">
      <c r="A21">
        <v>2800</v>
      </c>
      <c r="B21" t="s">
        <v>20</v>
      </c>
      <c r="F21" s="1">
        <f>L425</f>
        <v>25254.612499999999</v>
      </c>
    </row>
    <row r="22" spans="1:6" x14ac:dyDescent="0.2">
      <c r="A22">
        <v>2900</v>
      </c>
      <c r="B22" t="s">
        <v>21</v>
      </c>
      <c r="F22" s="1">
        <f>M431</f>
        <v>1400</v>
      </c>
    </row>
    <row r="23" spans="1:6" x14ac:dyDescent="0.2">
      <c r="A23">
        <v>3000</v>
      </c>
      <c r="B23" t="s">
        <v>22</v>
      </c>
      <c r="F23" s="1">
        <f>L464</f>
        <v>9487.253999999999</v>
      </c>
    </row>
    <row r="24" spans="1:6" x14ac:dyDescent="0.2">
      <c r="A24">
        <v>3100</v>
      </c>
      <c r="B24" t="s">
        <v>23</v>
      </c>
      <c r="F24" s="1">
        <f>L502</f>
        <v>15734</v>
      </c>
    </row>
    <row r="25" spans="1:6" x14ac:dyDescent="0.2">
      <c r="A25">
        <v>3200</v>
      </c>
      <c r="B25" t="s">
        <v>24</v>
      </c>
      <c r="F25" s="1">
        <f>L525</f>
        <v>5391.2918200000004</v>
      </c>
    </row>
    <row r="26" spans="1:6" x14ac:dyDescent="0.2">
      <c r="A26">
        <v>3300</v>
      </c>
      <c r="B26" t="s">
        <v>25</v>
      </c>
      <c r="F26" s="1">
        <f>L558</f>
        <v>8033.55</v>
      </c>
    </row>
    <row r="27" spans="1:6" x14ac:dyDescent="0.2">
      <c r="A27">
        <v>3400</v>
      </c>
      <c r="B27" t="s">
        <v>26</v>
      </c>
      <c r="F27" s="1">
        <f>L581</f>
        <v>6615.2563</v>
      </c>
    </row>
    <row r="28" spans="1:6" x14ac:dyDescent="0.2">
      <c r="A28">
        <v>3500</v>
      </c>
      <c r="B28" t="s">
        <v>27</v>
      </c>
      <c r="F28" s="1">
        <f>L598</f>
        <v>2500</v>
      </c>
    </row>
    <row r="29" spans="1:6" x14ac:dyDescent="0.2">
      <c r="A29">
        <v>3600</v>
      </c>
      <c r="B29" t="s">
        <v>28</v>
      </c>
      <c r="F29" s="1">
        <f>L657</f>
        <v>29802.169499999996</v>
      </c>
    </row>
    <row r="30" spans="1:6" x14ac:dyDescent="0.2">
      <c r="A30">
        <v>3700</v>
      </c>
      <c r="B30" t="s">
        <v>29</v>
      </c>
      <c r="F30" s="1">
        <f>L683</f>
        <v>9613.2999999999993</v>
      </c>
    </row>
    <row r="31" spans="1:6" x14ac:dyDescent="0.2">
      <c r="A31">
        <v>3800</v>
      </c>
      <c r="B31" t="s">
        <v>30</v>
      </c>
      <c r="F31" s="1">
        <f>L725</f>
        <v>11634.90156</v>
      </c>
    </row>
    <row r="32" spans="1:6" x14ac:dyDescent="0.2">
      <c r="A32">
        <v>3900</v>
      </c>
      <c r="B32" t="s">
        <v>31</v>
      </c>
      <c r="F32" s="1">
        <f>L809</f>
        <v>28861.137500000001</v>
      </c>
    </row>
    <row r="33" spans="1:14" x14ac:dyDescent="0.2">
      <c r="B33" s="2" t="s">
        <v>32</v>
      </c>
      <c r="F33" s="3">
        <f>SUM(F14:F32)</f>
        <v>236461.00463499999</v>
      </c>
    </row>
    <row r="34" spans="1:14" x14ac:dyDescent="0.2">
      <c r="B34" s="2" t="s">
        <v>33</v>
      </c>
      <c r="F34" s="3">
        <v>0</v>
      </c>
    </row>
    <row r="35" spans="1:14" x14ac:dyDescent="0.2">
      <c r="B35" s="2" t="s">
        <v>34</v>
      </c>
      <c r="F35" s="3">
        <v>0</v>
      </c>
    </row>
    <row r="37" spans="1:14" x14ac:dyDescent="0.2">
      <c r="B37" s="4" t="s">
        <v>35</v>
      </c>
      <c r="F37" s="1">
        <v>0</v>
      </c>
      <c r="I37" s="14"/>
    </row>
    <row r="38" spans="1:14" x14ac:dyDescent="0.2">
      <c r="B38" s="4" t="s">
        <v>36</v>
      </c>
      <c r="F38" s="1">
        <f>F42*0.015</f>
        <v>4139.9161911000001</v>
      </c>
    </row>
    <row r="39" spans="1:14" x14ac:dyDescent="0.2">
      <c r="B39" s="4" t="s">
        <v>37</v>
      </c>
      <c r="F39" s="1">
        <f>(F42-F38)*0.1</f>
        <v>27185.449654889999</v>
      </c>
      <c r="I39" s="14"/>
    </row>
    <row r="40" spans="1:14" x14ac:dyDescent="0.2">
      <c r="B40" s="2" t="s">
        <v>12</v>
      </c>
      <c r="F40" s="3">
        <f>F12</f>
        <v>39533.408105000002</v>
      </c>
    </row>
    <row r="41" spans="1:14" x14ac:dyDescent="0.2">
      <c r="B41" s="2" t="s">
        <v>38</v>
      </c>
      <c r="F41" s="3">
        <f>F33</f>
        <v>236461.00463499999</v>
      </c>
    </row>
    <row r="42" spans="1:14" x14ac:dyDescent="0.2">
      <c r="B42" s="2" t="s">
        <v>39</v>
      </c>
      <c r="F42" s="3">
        <f>SUM(F40:F41)</f>
        <v>275994.41274</v>
      </c>
    </row>
    <row r="43" spans="1:14" x14ac:dyDescent="0.2">
      <c r="B43" s="2" t="s">
        <v>40</v>
      </c>
      <c r="F43" s="3">
        <f>F38+F39+F42</f>
        <v>307319.77858599002</v>
      </c>
    </row>
    <row r="46" spans="1:14" x14ac:dyDescent="0.2">
      <c r="A46" s="2" t="s">
        <v>5</v>
      </c>
      <c r="B46" s="2"/>
      <c r="C46" s="2" t="s">
        <v>41</v>
      </c>
      <c r="D46" s="2"/>
      <c r="E46" s="2"/>
      <c r="F46" s="2"/>
      <c r="G46" s="9" t="s">
        <v>42</v>
      </c>
      <c r="H46" s="9" t="s">
        <v>43</v>
      </c>
      <c r="I46" s="9" t="s">
        <v>44</v>
      </c>
      <c r="J46" s="9" t="s">
        <v>45</v>
      </c>
      <c r="K46" s="9" t="s">
        <v>46</v>
      </c>
      <c r="L46" s="17" t="s">
        <v>47</v>
      </c>
      <c r="N46" s="2"/>
    </row>
    <row r="47" spans="1:14" x14ac:dyDescent="0.2">
      <c r="A47" s="2" t="s">
        <v>48</v>
      </c>
    </row>
    <row r="48" spans="1:14" x14ac:dyDescent="0.2">
      <c r="A48">
        <v>1103</v>
      </c>
      <c r="C48" t="s">
        <v>49</v>
      </c>
    </row>
    <row r="49" spans="1:12" x14ac:dyDescent="0.2">
      <c r="C49" t="s">
        <v>50</v>
      </c>
      <c r="G49" s="8">
        <v>1</v>
      </c>
      <c r="H49" s="8" t="s">
        <v>52</v>
      </c>
      <c r="I49" s="8">
        <v>1</v>
      </c>
      <c r="J49" s="15">
        <v>8000</v>
      </c>
      <c r="K49" s="15">
        <f>G49*I49*J49</f>
        <v>8000</v>
      </c>
    </row>
    <row r="50" spans="1:12" x14ac:dyDescent="0.2">
      <c r="C50" t="s">
        <v>51</v>
      </c>
      <c r="G50" s="8">
        <v>1</v>
      </c>
      <c r="H50" s="8" t="s">
        <v>52</v>
      </c>
      <c r="I50" s="8">
        <v>1</v>
      </c>
      <c r="J50" s="15">
        <v>8000</v>
      </c>
      <c r="K50" s="15">
        <f>G50*I50*J50</f>
        <v>8000</v>
      </c>
    </row>
    <row r="51" spans="1:12" x14ac:dyDescent="0.2">
      <c r="C51" t="s">
        <v>47</v>
      </c>
      <c r="L51" s="1">
        <f>K49+K50</f>
        <v>16000</v>
      </c>
    </row>
    <row r="52" spans="1:12" x14ac:dyDescent="0.2">
      <c r="A52" t="s">
        <v>53</v>
      </c>
      <c r="L52" s="3">
        <f>L51</f>
        <v>16000</v>
      </c>
    </row>
    <row r="54" spans="1:12" x14ac:dyDescent="0.2">
      <c r="A54" s="2">
        <v>1200</v>
      </c>
      <c r="B54" s="2" t="s">
        <v>8</v>
      </c>
    </row>
    <row r="55" spans="1:12" x14ac:dyDescent="0.2">
      <c r="A55">
        <v>1202</v>
      </c>
      <c r="C55" t="s">
        <v>54</v>
      </c>
    </row>
    <row r="56" spans="1:12" x14ac:dyDescent="0.2">
      <c r="B56" s="5"/>
      <c r="C56" s="4" t="s">
        <v>309</v>
      </c>
      <c r="G56" s="8">
        <v>1</v>
      </c>
      <c r="H56" s="8" t="s">
        <v>55</v>
      </c>
      <c r="I56" s="8">
        <v>1</v>
      </c>
      <c r="J56" s="15">
        <v>2500</v>
      </c>
      <c r="K56" s="15">
        <f>G56*I56*J56</f>
        <v>2500</v>
      </c>
    </row>
    <row r="57" spans="1:12" x14ac:dyDescent="0.2">
      <c r="C57" t="s">
        <v>47</v>
      </c>
      <c r="L57" s="1">
        <f>K56</f>
        <v>2500</v>
      </c>
    </row>
    <row r="58" spans="1:12" x14ac:dyDescent="0.2">
      <c r="A58">
        <v>1207</v>
      </c>
      <c r="C58" t="s">
        <v>56</v>
      </c>
    </row>
    <row r="59" spans="1:12" x14ac:dyDescent="0.2">
      <c r="B59" s="6"/>
      <c r="C59" t="s">
        <v>57</v>
      </c>
      <c r="G59" s="8">
        <v>1</v>
      </c>
      <c r="H59" s="8" t="s">
        <v>58</v>
      </c>
      <c r="I59" s="8">
        <v>1</v>
      </c>
      <c r="J59" s="16">
        <v>1894.2</v>
      </c>
      <c r="K59" s="15">
        <f>G59*I59*J59</f>
        <v>1894.2</v>
      </c>
    </row>
    <row r="60" spans="1:12" x14ac:dyDescent="0.2">
      <c r="B60" s="6"/>
      <c r="C60" t="s">
        <v>59</v>
      </c>
      <c r="G60" s="8">
        <v>5</v>
      </c>
      <c r="H60" s="8" t="s">
        <v>60</v>
      </c>
      <c r="I60" s="8">
        <v>1</v>
      </c>
      <c r="J60" s="8">
        <v>378.84</v>
      </c>
      <c r="K60" s="15">
        <f>G60*I60*J60</f>
        <v>1894.1999999999998</v>
      </c>
    </row>
    <row r="61" spans="1:12" x14ac:dyDescent="0.2">
      <c r="B61" s="6"/>
      <c r="C61" t="s">
        <v>61</v>
      </c>
      <c r="G61" s="8">
        <v>0.4</v>
      </c>
      <c r="H61" s="8" t="s">
        <v>62</v>
      </c>
      <c r="I61" s="8">
        <v>1</v>
      </c>
      <c r="J61" s="16">
        <v>1894.2</v>
      </c>
      <c r="K61" s="15">
        <f>G61*I61*J61</f>
        <v>757.68000000000006</v>
      </c>
    </row>
    <row r="62" spans="1:12" x14ac:dyDescent="0.2">
      <c r="C62" t="s">
        <v>47</v>
      </c>
      <c r="L62" s="1">
        <f>K59+K60+K61</f>
        <v>4546.08</v>
      </c>
    </row>
    <row r="63" spans="1:12" x14ac:dyDescent="0.2">
      <c r="A63">
        <v>1299</v>
      </c>
      <c r="C63" t="s">
        <v>63</v>
      </c>
    </row>
    <row r="64" spans="1:12" x14ac:dyDescent="0.2">
      <c r="C64" t="s">
        <v>64</v>
      </c>
      <c r="G64" s="10">
        <v>1</v>
      </c>
      <c r="H64" s="8" t="s">
        <v>308</v>
      </c>
      <c r="I64" s="13">
        <v>0.06</v>
      </c>
      <c r="J64" s="15">
        <f>L57+L62</f>
        <v>7046.08</v>
      </c>
      <c r="K64" s="15">
        <f t="shared" ref="K64:K69" si="0">G64*I64*J64</f>
        <v>422.76479999999998</v>
      </c>
    </row>
    <row r="65" spans="1:12" x14ac:dyDescent="0.2">
      <c r="C65" t="s">
        <v>65</v>
      </c>
      <c r="G65" s="10">
        <v>1</v>
      </c>
      <c r="H65" s="8" t="s">
        <v>308</v>
      </c>
      <c r="I65" s="13">
        <v>0.05</v>
      </c>
      <c r="J65" s="15">
        <v>7046</v>
      </c>
      <c r="K65" s="15">
        <f t="shared" si="0"/>
        <v>352.3</v>
      </c>
    </row>
    <row r="66" spans="1:12" x14ac:dyDescent="0.2">
      <c r="C66" t="s">
        <v>66</v>
      </c>
      <c r="G66" s="10">
        <v>1</v>
      </c>
      <c r="H66" s="8" t="s">
        <v>308</v>
      </c>
      <c r="I66" s="11">
        <v>6.2E-2</v>
      </c>
      <c r="J66" s="15">
        <v>7046</v>
      </c>
      <c r="K66" s="15">
        <f t="shared" si="0"/>
        <v>436.85199999999998</v>
      </c>
    </row>
    <row r="67" spans="1:12" x14ac:dyDescent="0.2">
      <c r="C67" t="s">
        <v>67</v>
      </c>
      <c r="G67" s="10">
        <v>1</v>
      </c>
      <c r="H67" s="8" t="s">
        <v>308</v>
      </c>
      <c r="I67" s="11">
        <v>1.4500000000000001E-2</v>
      </c>
      <c r="J67" s="15">
        <v>7046</v>
      </c>
      <c r="K67" s="15">
        <f t="shared" si="0"/>
        <v>102.167</v>
      </c>
    </row>
    <row r="68" spans="1:12" x14ac:dyDescent="0.2">
      <c r="C68" t="s">
        <v>68</v>
      </c>
      <c r="G68" s="10">
        <v>1</v>
      </c>
      <c r="H68" s="8" t="s">
        <v>308</v>
      </c>
      <c r="I68" s="11">
        <v>6.0000000000000001E-3</v>
      </c>
      <c r="J68" s="15">
        <v>7046</v>
      </c>
      <c r="K68" s="15">
        <f t="shared" si="0"/>
        <v>42.276000000000003</v>
      </c>
    </row>
    <row r="69" spans="1:12" x14ac:dyDescent="0.2">
      <c r="C69" t="s">
        <v>69</v>
      </c>
      <c r="G69" s="10">
        <v>1</v>
      </c>
      <c r="H69" s="8" t="s">
        <v>308</v>
      </c>
      <c r="I69" s="11">
        <v>5.8000000000000003E-2</v>
      </c>
      <c r="J69" s="15">
        <v>7046</v>
      </c>
      <c r="K69" s="15">
        <f t="shared" si="0"/>
        <v>408.66800000000001</v>
      </c>
      <c r="L69" s="1"/>
    </row>
    <row r="70" spans="1:12" x14ac:dyDescent="0.2">
      <c r="G70" s="10"/>
      <c r="I70" s="11"/>
      <c r="J70" s="16"/>
      <c r="K70" s="15"/>
      <c r="L70" s="1">
        <f>K64+K65+K66+K67+K68+K69</f>
        <v>1765.0277999999998</v>
      </c>
    </row>
    <row r="71" spans="1:12" x14ac:dyDescent="0.2">
      <c r="A71" s="2" t="s">
        <v>70</v>
      </c>
      <c r="L71" s="3">
        <f>L57+L62+L70</f>
        <v>8811.1077999999998</v>
      </c>
    </row>
    <row r="73" spans="1:12" x14ac:dyDescent="0.2">
      <c r="A73" s="2" t="s">
        <v>71</v>
      </c>
      <c r="C73" s="7"/>
    </row>
    <row r="74" spans="1:12" x14ac:dyDescent="0.2">
      <c r="A74">
        <v>1401</v>
      </c>
      <c r="C74" t="s">
        <v>72</v>
      </c>
    </row>
    <row r="75" spans="1:12" x14ac:dyDescent="0.2">
      <c r="B75" s="6"/>
      <c r="C75" t="s">
        <v>73</v>
      </c>
    </row>
    <row r="76" spans="1:12" x14ac:dyDescent="0.2">
      <c r="B76" s="6"/>
      <c r="C76" t="s">
        <v>74</v>
      </c>
      <c r="G76" s="8">
        <v>1</v>
      </c>
      <c r="H76" s="8" t="s">
        <v>75</v>
      </c>
      <c r="I76" s="8">
        <v>1.1000000000000001</v>
      </c>
      <c r="J76" s="8">
        <v>250</v>
      </c>
      <c r="K76" s="15">
        <f>G76*I76*J76</f>
        <v>275</v>
      </c>
    </row>
    <row r="77" spans="1:12" x14ac:dyDescent="0.2">
      <c r="B77" s="6"/>
      <c r="C77" t="s">
        <v>59</v>
      </c>
      <c r="G77" s="8">
        <v>3</v>
      </c>
      <c r="H77" s="8" t="s">
        <v>60</v>
      </c>
      <c r="I77" s="8">
        <v>1.1000000000000001</v>
      </c>
      <c r="J77" s="8">
        <v>250</v>
      </c>
      <c r="K77" s="15">
        <f>G77*I77*J77</f>
        <v>825.00000000000011</v>
      </c>
    </row>
    <row r="78" spans="1:12" x14ac:dyDescent="0.2">
      <c r="B78" s="6"/>
      <c r="C78" t="s">
        <v>76</v>
      </c>
      <c r="G78" s="8">
        <v>5</v>
      </c>
      <c r="H78" s="8" t="s">
        <v>77</v>
      </c>
      <c r="I78" s="8">
        <v>1.1000000000000001</v>
      </c>
      <c r="J78" s="8">
        <v>46.88</v>
      </c>
      <c r="K78" s="15">
        <f>G78*I78*J78</f>
        <v>257.84000000000003</v>
      </c>
    </row>
    <row r="79" spans="1:12" x14ac:dyDescent="0.2">
      <c r="C79" t="s">
        <v>78</v>
      </c>
      <c r="K79" s="15">
        <f>SUM(K76:K78)</f>
        <v>1357.8400000000001</v>
      </c>
    </row>
    <row r="80" spans="1:12" x14ac:dyDescent="0.2">
      <c r="C80" t="s">
        <v>79</v>
      </c>
    </row>
    <row r="81" spans="2:11" x14ac:dyDescent="0.2">
      <c r="B81" s="6"/>
      <c r="C81" t="s">
        <v>74</v>
      </c>
      <c r="G81" s="8">
        <v>1</v>
      </c>
      <c r="H81" s="8" t="s">
        <v>75</v>
      </c>
      <c r="I81" s="8">
        <v>1.1000000000000001</v>
      </c>
      <c r="J81" s="8">
        <v>250</v>
      </c>
      <c r="K81" s="15">
        <f>G81*I81*J81</f>
        <v>275</v>
      </c>
    </row>
    <row r="82" spans="2:11" x14ac:dyDescent="0.2">
      <c r="B82" s="6"/>
      <c r="C82" t="s">
        <v>59</v>
      </c>
      <c r="G82" s="8">
        <v>3</v>
      </c>
      <c r="H82" s="8" t="s">
        <v>60</v>
      </c>
      <c r="I82" s="8">
        <v>1.1000000000000001</v>
      </c>
      <c r="J82" s="8">
        <v>250</v>
      </c>
      <c r="K82" s="15">
        <f>G82*I82*J82</f>
        <v>825.00000000000011</v>
      </c>
    </row>
    <row r="83" spans="2:11" x14ac:dyDescent="0.2">
      <c r="B83" s="6"/>
      <c r="C83" t="s">
        <v>76</v>
      </c>
      <c r="G83" s="8">
        <v>3.5</v>
      </c>
      <c r="H83" s="8" t="s">
        <v>77</v>
      </c>
      <c r="I83" s="8">
        <v>1.1000000000000001</v>
      </c>
      <c r="J83" s="8">
        <v>46.88</v>
      </c>
      <c r="K83" s="15">
        <f>G83*I83*J83</f>
        <v>180.48800000000003</v>
      </c>
    </row>
    <row r="84" spans="2:11" x14ac:dyDescent="0.2">
      <c r="C84" t="s">
        <v>78</v>
      </c>
      <c r="K84" s="15">
        <f>SUM(K81:K83)</f>
        <v>1280.4880000000001</v>
      </c>
    </row>
    <row r="85" spans="2:11" x14ac:dyDescent="0.2">
      <c r="B85" s="6"/>
      <c r="C85" t="s">
        <v>80</v>
      </c>
    </row>
    <row r="86" spans="2:11" x14ac:dyDescent="0.2">
      <c r="B86" s="6"/>
      <c r="C86" t="s">
        <v>74</v>
      </c>
      <c r="G86" s="8">
        <v>1</v>
      </c>
      <c r="H86" s="8" t="s">
        <v>75</v>
      </c>
      <c r="I86" s="8">
        <v>1.1000000000000001</v>
      </c>
      <c r="J86" s="8">
        <v>250</v>
      </c>
      <c r="K86" s="15">
        <f>G86*I86*J86</f>
        <v>275</v>
      </c>
    </row>
    <row r="87" spans="2:11" x14ac:dyDescent="0.2">
      <c r="B87" s="6"/>
      <c r="C87" t="s">
        <v>59</v>
      </c>
      <c r="G87" s="8">
        <v>2</v>
      </c>
      <c r="H87" s="8" t="s">
        <v>60</v>
      </c>
      <c r="I87" s="8">
        <v>1.1000000000000001</v>
      </c>
      <c r="J87" s="8">
        <v>250</v>
      </c>
      <c r="K87" s="15">
        <f>G87*I87*J87</f>
        <v>550</v>
      </c>
    </row>
    <row r="88" spans="2:11" x14ac:dyDescent="0.2">
      <c r="B88" s="6"/>
      <c r="C88" t="s">
        <v>76</v>
      </c>
      <c r="G88" s="8">
        <v>3.5</v>
      </c>
      <c r="H88" s="8" t="s">
        <v>77</v>
      </c>
      <c r="I88" s="8">
        <v>1.1000000000000001</v>
      </c>
      <c r="J88" s="8">
        <v>46.88</v>
      </c>
      <c r="K88" s="15">
        <f>G88*I88*J88</f>
        <v>180.48800000000003</v>
      </c>
    </row>
    <row r="89" spans="2:11" x14ac:dyDescent="0.2">
      <c r="C89" t="s">
        <v>78</v>
      </c>
      <c r="K89" s="15">
        <f>SUM(K86:K88)</f>
        <v>1005.4880000000001</v>
      </c>
    </row>
    <row r="90" spans="2:11" x14ac:dyDescent="0.2">
      <c r="B90" s="6"/>
      <c r="C90" t="s">
        <v>81</v>
      </c>
      <c r="D90" s="6"/>
      <c r="F90" s="6"/>
      <c r="G90" s="11"/>
      <c r="I90" s="11"/>
      <c r="K90" s="11"/>
    </row>
    <row r="91" spans="2:11" x14ac:dyDescent="0.2">
      <c r="B91" s="6"/>
      <c r="C91" t="s">
        <v>74</v>
      </c>
      <c r="G91" s="8">
        <v>1</v>
      </c>
      <c r="H91" s="8" t="s">
        <v>75</v>
      </c>
      <c r="I91" s="8">
        <v>1.1000000000000001</v>
      </c>
      <c r="J91" s="8">
        <v>250</v>
      </c>
      <c r="K91" s="15">
        <f>G91*I91*J91</f>
        <v>275</v>
      </c>
    </row>
    <row r="92" spans="2:11" x14ac:dyDescent="0.2">
      <c r="B92" s="6"/>
      <c r="C92" t="s">
        <v>59</v>
      </c>
      <c r="G92" s="8">
        <v>2</v>
      </c>
      <c r="H92" s="8" t="s">
        <v>60</v>
      </c>
      <c r="I92" s="8">
        <v>1.1000000000000001</v>
      </c>
      <c r="J92" s="8">
        <v>250</v>
      </c>
      <c r="K92" s="15">
        <f>G92*I92*J92</f>
        <v>550</v>
      </c>
    </row>
    <row r="93" spans="2:11" x14ac:dyDescent="0.2">
      <c r="B93" s="6"/>
      <c r="C93" t="s">
        <v>76</v>
      </c>
      <c r="G93" s="8">
        <v>3.5</v>
      </c>
      <c r="H93" s="8" t="s">
        <v>77</v>
      </c>
      <c r="I93" s="8">
        <v>1.1000000000000001</v>
      </c>
      <c r="J93" s="8">
        <v>46.88</v>
      </c>
      <c r="K93" s="15">
        <f>G93*I93*J93</f>
        <v>180.48800000000003</v>
      </c>
    </row>
    <row r="94" spans="2:11" x14ac:dyDescent="0.2">
      <c r="B94" t="s">
        <v>78</v>
      </c>
      <c r="K94" s="15">
        <f>SUM(K91:K93)</f>
        <v>1005.4880000000001</v>
      </c>
    </row>
    <row r="95" spans="2:11" x14ac:dyDescent="0.2">
      <c r="C95" t="s">
        <v>83</v>
      </c>
    </row>
    <row r="96" spans="2:11" x14ac:dyDescent="0.2">
      <c r="B96" s="6"/>
      <c r="C96" t="s">
        <v>74</v>
      </c>
      <c r="G96" s="8">
        <v>1</v>
      </c>
      <c r="H96" s="8" t="s">
        <v>75</v>
      </c>
      <c r="I96" s="8">
        <v>1.1000000000000001</v>
      </c>
      <c r="J96" s="8">
        <v>250</v>
      </c>
      <c r="K96" s="15">
        <f>G96*I96*J96</f>
        <v>275</v>
      </c>
    </row>
    <row r="97" spans="1:12" x14ac:dyDescent="0.2">
      <c r="B97" s="6"/>
      <c r="C97" t="s">
        <v>59</v>
      </c>
      <c r="G97" s="8">
        <v>2</v>
      </c>
      <c r="H97" s="8" t="s">
        <v>60</v>
      </c>
      <c r="I97" s="8">
        <v>1.1000000000000001</v>
      </c>
      <c r="J97" s="8">
        <v>250</v>
      </c>
      <c r="K97" s="15">
        <f>G97*I97*J97</f>
        <v>550</v>
      </c>
    </row>
    <row r="98" spans="1:12" x14ac:dyDescent="0.2">
      <c r="B98" s="6"/>
      <c r="C98" t="s">
        <v>76</v>
      </c>
      <c r="G98" s="8">
        <v>3.5</v>
      </c>
      <c r="H98" s="8" t="s">
        <v>77</v>
      </c>
      <c r="I98" s="8">
        <v>1.1000000000000001</v>
      </c>
      <c r="J98" s="8">
        <v>46.88</v>
      </c>
      <c r="K98" s="15">
        <f>G98*I98*J98</f>
        <v>180.48800000000003</v>
      </c>
    </row>
    <row r="99" spans="1:12" x14ac:dyDescent="0.2">
      <c r="B99" t="s">
        <v>78</v>
      </c>
      <c r="K99" s="15">
        <f>SUM(K96:K98)</f>
        <v>1005.4880000000001</v>
      </c>
    </row>
    <row r="100" spans="1:12" x14ac:dyDescent="0.2">
      <c r="B100" t="s">
        <v>47</v>
      </c>
      <c r="K100" s="15"/>
      <c r="L100" s="1">
        <f>K79+K84+K89+K94+K99</f>
        <v>5654.7920000000013</v>
      </c>
    </row>
    <row r="101" spans="1:12" x14ac:dyDescent="0.2">
      <c r="A101">
        <v>1402</v>
      </c>
      <c r="C101" t="s">
        <v>84</v>
      </c>
    </row>
    <row r="102" spans="1:12" x14ac:dyDescent="0.2">
      <c r="B102" t="s">
        <v>85</v>
      </c>
    </row>
    <row r="103" spans="1:12" x14ac:dyDescent="0.2">
      <c r="B103" s="6"/>
      <c r="C103" t="s">
        <v>74</v>
      </c>
      <c r="G103" s="8">
        <v>1</v>
      </c>
      <c r="H103" s="8" t="s">
        <v>86</v>
      </c>
      <c r="I103" s="8">
        <v>1.1000000000000001</v>
      </c>
      <c r="J103" s="8">
        <v>200</v>
      </c>
      <c r="K103" s="15">
        <f>G103*I103*J103</f>
        <v>220.00000000000003</v>
      </c>
    </row>
    <row r="104" spans="1:12" x14ac:dyDescent="0.2">
      <c r="B104" s="6"/>
      <c r="C104" t="s">
        <v>59</v>
      </c>
      <c r="G104" s="8">
        <v>1</v>
      </c>
      <c r="H104" s="8" t="s">
        <v>86</v>
      </c>
      <c r="I104" s="8">
        <v>1.1000000000000001</v>
      </c>
      <c r="J104" s="8">
        <v>200</v>
      </c>
      <c r="K104" s="15">
        <f>G104*I104*J104</f>
        <v>220.00000000000003</v>
      </c>
    </row>
    <row r="105" spans="1:12" x14ac:dyDescent="0.2">
      <c r="B105" s="6"/>
      <c r="C105" t="s">
        <v>76</v>
      </c>
      <c r="G105" s="8">
        <v>2</v>
      </c>
      <c r="H105" s="8" t="s">
        <v>77</v>
      </c>
      <c r="I105" s="8">
        <v>1.1000000000000001</v>
      </c>
      <c r="J105" s="8">
        <v>37.5</v>
      </c>
      <c r="K105" s="15">
        <f>G105*I105*J105</f>
        <v>82.5</v>
      </c>
    </row>
    <row r="106" spans="1:12" x14ac:dyDescent="0.2">
      <c r="B106" t="s">
        <v>78</v>
      </c>
      <c r="K106" s="15">
        <f>SUM(K103:K105)</f>
        <v>522.5</v>
      </c>
    </row>
    <row r="107" spans="1:12" x14ac:dyDescent="0.2">
      <c r="B107" t="s">
        <v>87</v>
      </c>
    </row>
    <row r="108" spans="1:12" x14ac:dyDescent="0.2">
      <c r="B108" s="6"/>
      <c r="C108" t="s">
        <v>74</v>
      </c>
      <c r="G108" s="8">
        <v>1</v>
      </c>
      <c r="H108" s="8" t="s">
        <v>75</v>
      </c>
      <c r="I108" s="8">
        <v>1.1000000000000001</v>
      </c>
      <c r="J108" s="8">
        <v>200</v>
      </c>
      <c r="K108" s="15">
        <f>G108*I108*J108</f>
        <v>220.00000000000003</v>
      </c>
    </row>
    <row r="109" spans="1:12" x14ac:dyDescent="0.2">
      <c r="B109" s="6"/>
      <c r="C109" t="s">
        <v>59</v>
      </c>
      <c r="G109" s="8">
        <v>1</v>
      </c>
      <c r="H109" s="8" t="s">
        <v>75</v>
      </c>
      <c r="I109" s="8">
        <v>1.1000000000000001</v>
      </c>
      <c r="J109" s="8">
        <v>200</v>
      </c>
      <c r="K109" s="15">
        <f>G109*I109*J109</f>
        <v>220.00000000000003</v>
      </c>
    </row>
    <row r="110" spans="1:12" x14ac:dyDescent="0.2">
      <c r="B110" s="6"/>
      <c r="C110" t="s">
        <v>76</v>
      </c>
      <c r="G110" s="8">
        <v>1</v>
      </c>
      <c r="H110" s="8" t="s">
        <v>82</v>
      </c>
      <c r="I110" s="8">
        <v>1.1000000000000001</v>
      </c>
      <c r="J110" s="8">
        <v>37.5</v>
      </c>
      <c r="K110" s="15">
        <f>G110*I110*J110</f>
        <v>41.25</v>
      </c>
    </row>
    <row r="111" spans="1:12" x14ac:dyDescent="0.2">
      <c r="B111" t="s">
        <v>78</v>
      </c>
      <c r="K111" s="15">
        <f>SUM(K108:K110)</f>
        <v>481.25000000000006</v>
      </c>
    </row>
    <row r="112" spans="1:12" x14ac:dyDescent="0.2">
      <c r="B112" t="s">
        <v>88</v>
      </c>
    </row>
    <row r="113" spans="1:12" x14ac:dyDescent="0.2">
      <c r="B113" s="6"/>
      <c r="C113" t="s">
        <v>74</v>
      </c>
      <c r="G113" s="8">
        <v>1</v>
      </c>
      <c r="H113" s="8" t="s">
        <v>75</v>
      </c>
      <c r="I113" s="8">
        <v>1.1000000000000001</v>
      </c>
      <c r="J113" s="8">
        <v>200</v>
      </c>
      <c r="K113" s="15">
        <f>G113*I113*J113</f>
        <v>220.00000000000003</v>
      </c>
    </row>
    <row r="114" spans="1:12" x14ac:dyDescent="0.2">
      <c r="B114" s="6"/>
      <c r="C114" t="s">
        <v>59</v>
      </c>
      <c r="G114" s="8">
        <v>3</v>
      </c>
      <c r="H114" s="8" t="s">
        <v>60</v>
      </c>
      <c r="I114" s="8">
        <v>1.1000000000000001</v>
      </c>
      <c r="J114" s="8">
        <v>200</v>
      </c>
      <c r="K114" s="15">
        <f>G114*I114*J114</f>
        <v>660</v>
      </c>
    </row>
    <row r="115" spans="1:12" x14ac:dyDescent="0.2">
      <c r="B115" s="6"/>
      <c r="C115" t="s">
        <v>76</v>
      </c>
      <c r="G115" s="8">
        <v>5</v>
      </c>
      <c r="H115" s="8" t="s">
        <v>77</v>
      </c>
      <c r="I115" s="8">
        <v>1.1000000000000001</v>
      </c>
      <c r="J115" s="8">
        <v>37.5</v>
      </c>
      <c r="K115" s="15">
        <f>G115*I115*J115</f>
        <v>206.25</v>
      </c>
    </row>
    <row r="116" spans="1:12" x14ac:dyDescent="0.2">
      <c r="B116" t="s">
        <v>78</v>
      </c>
      <c r="K116" s="15">
        <f>SUM(K113:K115)</f>
        <v>1086.25</v>
      </c>
    </row>
    <row r="117" spans="1:12" x14ac:dyDescent="0.2">
      <c r="B117" t="s">
        <v>89</v>
      </c>
    </row>
    <row r="118" spans="1:12" x14ac:dyDescent="0.2">
      <c r="B118" s="6"/>
      <c r="C118" t="s">
        <v>74</v>
      </c>
      <c r="G118" s="8">
        <v>1</v>
      </c>
      <c r="H118" s="8" t="s">
        <v>75</v>
      </c>
      <c r="I118" s="8">
        <v>1.1000000000000001</v>
      </c>
      <c r="J118" s="8">
        <v>200</v>
      </c>
      <c r="K118" s="15">
        <f>G118*I118*J118</f>
        <v>220.00000000000003</v>
      </c>
    </row>
    <row r="119" spans="1:12" x14ac:dyDescent="0.2">
      <c r="B119" s="6"/>
      <c r="C119" t="s">
        <v>59</v>
      </c>
      <c r="G119" s="8">
        <v>2</v>
      </c>
      <c r="H119" s="8" t="s">
        <v>60</v>
      </c>
      <c r="I119" s="8">
        <v>1.1000000000000001</v>
      </c>
      <c r="J119" s="8">
        <v>200</v>
      </c>
      <c r="K119" s="15">
        <f>G119*I119*J119</f>
        <v>440.00000000000006</v>
      </c>
    </row>
    <row r="120" spans="1:12" x14ac:dyDescent="0.2">
      <c r="B120" s="6"/>
      <c r="C120" t="s">
        <v>76</v>
      </c>
      <c r="G120" s="8">
        <v>3.5</v>
      </c>
      <c r="H120" s="8" t="s">
        <v>77</v>
      </c>
      <c r="I120" s="8">
        <v>1.1000000000000001</v>
      </c>
      <c r="J120" s="8">
        <v>37.5</v>
      </c>
      <c r="K120" s="15">
        <f>G120*I120*J120</f>
        <v>144.37500000000003</v>
      </c>
    </row>
    <row r="121" spans="1:12" x14ac:dyDescent="0.2">
      <c r="B121" t="s">
        <v>78</v>
      </c>
      <c r="K121" s="15">
        <f>SUM(K118:K120)</f>
        <v>804.37500000000011</v>
      </c>
    </row>
    <row r="122" spans="1:12" x14ac:dyDescent="0.2">
      <c r="B122" t="s">
        <v>47</v>
      </c>
      <c r="L122" s="1">
        <f>K106+K111+K116+K121</f>
        <v>2894.375</v>
      </c>
    </row>
    <row r="123" spans="1:12" x14ac:dyDescent="0.2">
      <c r="A123">
        <v>1403</v>
      </c>
      <c r="B123" t="s">
        <v>90</v>
      </c>
    </row>
    <row r="124" spans="1:12" x14ac:dyDescent="0.2">
      <c r="B124" t="s">
        <v>91</v>
      </c>
    </row>
    <row r="125" spans="1:12" x14ac:dyDescent="0.2">
      <c r="B125" s="6"/>
      <c r="C125" t="s">
        <v>59</v>
      </c>
      <c r="G125" s="8">
        <v>1</v>
      </c>
      <c r="H125" s="8" t="s">
        <v>75</v>
      </c>
      <c r="I125" s="8">
        <v>1.1000000000000001</v>
      </c>
      <c r="J125" s="8">
        <v>200</v>
      </c>
      <c r="K125" s="15">
        <f>G125*I125*J125</f>
        <v>220.00000000000003</v>
      </c>
    </row>
    <row r="126" spans="1:12" x14ac:dyDescent="0.2">
      <c r="B126" s="6"/>
      <c r="C126" t="s">
        <v>76</v>
      </c>
      <c r="G126" s="8">
        <v>4</v>
      </c>
      <c r="H126" s="8" t="s">
        <v>77</v>
      </c>
      <c r="I126" s="8">
        <v>1.1000000000000001</v>
      </c>
      <c r="J126" s="8">
        <v>37.5</v>
      </c>
      <c r="K126" s="15">
        <f>G126*I126*J126</f>
        <v>165</v>
      </c>
    </row>
    <row r="127" spans="1:12" x14ac:dyDescent="0.2">
      <c r="B127" s="6" t="s">
        <v>78</v>
      </c>
      <c r="K127" s="15">
        <f>SUM(K124:K126)</f>
        <v>385</v>
      </c>
    </row>
    <row r="128" spans="1:12" x14ac:dyDescent="0.2">
      <c r="B128" s="6" t="s">
        <v>92</v>
      </c>
    </row>
    <row r="129" spans="1:12" x14ac:dyDescent="0.2">
      <c r="B129" s="6"/>
      <c r="C129" t="s">
        <v>59</v>
      </c>
      <c r="G129" s="8">
        <v>2</v>
      </c>
      <c r="H129" s="8" t="s">
        <v>60</v>
      </c>
      <c r="I129" s="8">
        <v>1.1000000000000001</v>
      </c>
      <c r="J129" s="8">
        <v>200</v>
      </c>
      <c r="K129" s="15">
        <f>G129*I129*J129</f>
        <v>440.00000000000006</v>
      </c>
    </row>
    <row r="130" spans="1:12" x14ac:dyDescent="0.2">
      <c r="B130" s="6"/>
      <c r="C130" t="s">
        <v>76</v>
      </c>
      <c r="G130" s="8">
        <v>4</v>
      </c>
      <c r="H130" s="8" t="s">
        <v>77</v>
      </c>
      <c r="I130" s="8">
        <v>1.1000000000000001</v>
      </c>
      <c r="J130" s="8">
        <v>37.5</v>
      </c>
      <c r="K130" s="15">
        <f>G130*I130*J130</f>
        <v>165</v>
      </c>
    </row>
    <row r="131" spans="1:12" x14ac:dyDescent="0.2">
      <c r="B131" t="s">
        <v>78</v>
      </c>
      <c r="K131" s="15">
        <f>SUM(K128:K130)</f>
        <v>605</v>
      </c>
    </row>
    <row r="132" spans="1:12" x14ac:dyDescent="0.2">
      <c r="B132" s="6" t="s">
        <v>93</v>
      </c>
    </row>
    <row r="133" spans="1:12" x14ac:dyDescent="0.2">
      <c r="B133" s="6"/>
      <c r="C133" t="s">
        <v>94</v>
      </c>
      <c r="G133" s="8">
        <v>1</v>
      </c>
      <c r="H133" s="8" t="s">
        <v>75</v>
      </c>
      <c r="I133" s="8">
        <v>1.1000000000000001</v>
      </c>
      <c r="J133" s="8">
        <v>200</v>
      </c>
      <c r="K133" s="15">
        <f>G133*I133*J133</f>
        <v>220.00000000000003</v>
      </c>
    </row>
    <row r="134" spans="1:12" x14ac:dyDescent="0.2">
      <c r="B134" t="s">
        <v>78</v>
      </c>
      <c r="K134" s="15">
        <f>K133</f>
        <v>220.00000000000003</v>
      </c>
    </row>
    <row r="135" spans="1:12" x14ac:dyDescent="0.2">
      <c r="B135" s="6" t="s">
        <v>95</v>
      </c>
    </row>
    <row r="136" spans="1:12" x14ac:dyDescent="0.2">
      <c r="B136" s="6"/>
      <c r="C136" t="s">
        <v>59</v>
      </c>
      <c r="G136" s="8">
        <v>1</v>
      </c>
      <c r="H136" s="8" t="s">
        <v>75</v>
      </c>
      <c r="I136" s="8">
        <v>1.1000000000000001</v>
      </c>
      <c r="J136" s="8">
        <v>200</v>
      </c>
      <c r="K136" s="15">
        <f>G136*I136*J136</f>
        <v>220.00000000000003</v>
      </c>
    </row>
    <row r="137" spans="1:12" x14ac:dyDescent="0.2">
      <c r="C137" s="6" t="s">
        <v>76</v>
      </c>
      <c r="G137" s="8">
        <v>2</v>
      </c>
      <c r="H137" s="8" t="s">
        <v>77</v>
      </c>
      <c r="I137" s="8">
        <v>1.1000000000000001</v>
      </c>
      <c r="J137" s="8">
        <v>37.5</v>
      </c>
      <c r="K137" s="15">
        <f>G137*I137*J137</f>
        <v>82.5</v>
      </c>
    </row>
    <row r="138" spans="1:12" x14ac:dyDescent="0.2">
      <c r="B138" s="6" t="s">
        <v>78</v>
      </c>
      <c r="K138" s="15">
        <f>SUM(K135:K137)</f>
        <v>302.5</v>
      </c>
    </row>
    <row r="139" spans="1:12" x14ac:dyDescent="0.2">
      <c r="B139" s="6" t="s">
        <v>96</v>
      </c>
    </row>
    <row r="140" spans="1:12" x14ac:dyDescent="0.2">
      <c r="B140" s="6"/>
      <c r="C140" s="6" t="s">
        <v>59</v>
      </c>
      <c r="G140" s="8">
        <v>1</v>
      </c>
      <c r="H140" s="8" t="s">
        <v>75</v>
      </c>
      <c r="I140" s="8">
        <v>1.1000000000000001</v>
      </c>
      <c r="J140" s="8">
        <v>200</v>
      </c>
      <c r="K140" s="15">
        <f>G140*I140*J140</f>
        <v>220.00000000000003</v>
      </c>
    </row>
    <row r="141" spans="1:12" x14ac:dyDescent="0.2">
      <c r="C141" s="6" t="s">
        <v>76</v>
      </c>
      <c r="G141" s="8">
        <v>2</v>
      </c>
      <c r="H141" s="8" t="s">
        <v>77</v>
      </c>
      <c r="I141" s="8">
        <v>1.1000000000000001</v>
      </c>
      <c r="J141" s="8">
        <v>37.5</v>
      </c>
      <c r="K141" s="15">
        <f>G141*I141*J141</f>
        <v>82.5</v>
      </c>
    </row>
    <row r="142" spans="1:12" x14ac:dyDescent="0.2">
      <c r="B142" s="6" t="s">
        <v>78</v>
      </c>
      <c r="K142" s="15">
        <f>SUM(K139:K141)</f>
        <v>302.5</v>
      </c>
    </row>
    <row r="143" spans="1:12" x14ac:dyDescent="0.2">
      <c r="B143" s="6" t="s">
        <v>47</v>
      </c>
      <c r="L143" s="1">
        <f>K127+K131+K134+K138+K142</f>
        <v>1815</v>
      </c>
    </row>
    <row r="144" spans="1:12" x14ac:dyDescent="0.2">
      <c r="A144">
        <v>1408</v>
      </c>
      <c r="B144" s="6" t="s">
        <v>97</v>
      </c>
    </row>
    <row r="145" spans="1:12" x14ac:dyDescent="0.2">
      <c r="B145" s="6" t="s">
        <v>98</v>
      </c>
    </row>
    <row r="146" spans="1:12" x14ac:dyDescent="0.2">
      <c r="B146" s="6" t="s">
        <v>47</v>
      </c>
      <c r="L146">
        <v>0</v>
      </c>
    </row>
    <row r="147" spans="1:12" x14ac:dyDescent="0.2">
      <c r="A147">
        <v>1420</v>
      </c>
      <c r="B147" s="6" t="s">
        <v>99</v>
      </c>
    </row>
    <row r="148" spans="1:12" x14ac:dyDescent="0.2">
      <c r="B148" s="6" t="s">
        <v>98</v>
      </c>
    </row>
    <row r="149" spans="1:12" x14ac:dyDescent="0.2">
      <c r="B149" s="6" t="s">
        <v>47</v>
      </c>
      <c r="L149">
        <v>0</v>
      </c>
    </row>
    <row r="150" spans="1:12" x14ac:dyDescent="0.2">
      <c r="A150">
        <v>1499</v>
      </c>
      <c r="B150" s="6" t="s">
        <v>63</v>
      </c>
    </row>
    <row r="151" spans="1:12" x14ac:dyDescent="0.2">
      <c r="B151" s="6" t="s">
        <v>64</v>
      </c>
      <c r="G151" s="10">
        <v>1</v>
      </c>
      <c r="H151" s="8" t="s">
        <v>308</v>
      </c>
      <c r="I151" s="13">
        <v>0.06</v>
      </c>
      <c r="J151" s="16">
        <f>L100+L122+L143</f>
        <v>10364.167000000001</v>
      </c>
      <c r="K151" s="15">
        <f t="shared" ref="K151:K157" si="1">G151*I151*J151</f>
        <v>621.85002000000009</v>
      </c>
    </row>
    <row r="152" spans="1:12" x14ac:dyDescent="0.2">
      <c r="B152" s="6" t="s">
        <v>65</v>
      </c>
      <c r="G152" s="10">
        <v>1</v>
      </c>
      <c r="H152" s="8" t="s">
        <v>308</v>
      </c>
      <c r="I152" s="13">
        <v>0.05</v>
      </c>
      <c r="J152" s="16">
        <v>10364.17</v>
      </c>
      <c r="K152" s="15">
        <f t="shared" si="1"/>
        <v>518.20850000000007</v>
      </c>
    </row>
    <row r="153" spans="1:12" x14ac:dyDescent="0.2">
      <c r="B153" s="6" t="s">
        <v>100</v>
      </c>
      <c r="G153" s="10">
        <v>1</v>
      </c>
      <c r="H153" s="8" t="s">
        <v>308</v>
      </c>
      <c r="I153" s="13">
        <v>0.17</v>
      </c>
      <c r="J153" s="16">
        <v>10364.17</v>
      </c>
      <c r="K153" s="15">
        <f t="shared" si="1"/>
        <v>1761.9089000000001</v>
      </c>
    </row>
    <row r="154" spans="1:12" x14ac:dyDescent="0.2">
      <c r="B154" s="6" t="s">
        <v>66</v>
      </c>
      <c r="G154" s="10">
        <v>1</v>
      </c>
      <c r="H154" s="8" t="s">
        <v>308</v>
      </c>
      <c r="I154" s="11">
        <v>6.2E-2</v>
      </c>
      <c r="J154" s="16">
        <v>10364.17</v>
      </c>
      <c r="K154" s="15">
        <f t="shared" si="1"/>
        <v>642.57853999999998</v>
      </c>
    </row>
    <row r="155" spans="1:12" x14ac:dyDescent="0.2">
      <c r="B155" s="6" t="s">
        <v>101</v>
      </c>
      <c r="G155" s="10">
        <v>1</v>
      </c>
      <c r="H155" s="8" t="s">
        <v>308</v>
      </c>
      <c r="I155" s="11">
        <v>1.4500000000000001E-2</v>
      </c>
      <c r="J155" s="16">
        <v>10364.17</v>
      </c>
      <c r="K155" s="15">
        <f t="shared" si="1"/>
        <v>150.28046500000002</v>
      </c>
    </row>
    <row r="156" spans="1:12" x14ac:dyDescent="0.2">
      <c r="B156" s="6" t="s">
        <v>68</v>
      </c>
      <c r="G156" s="10">
        <v>1</v>
      </c>
      <c r="H156" s="8" t="s">
        <v>308</v>
      </c>
      <c r="I156" s="11">
        <v>6.0000000000000001E-3</v>
      </c>
      <c r="J156" s="16">
        <v>10364.17</v>
      </c>
      <c r="K156" s="15">
        <f t="shared" si="1"/>
        <v>62.185020000000002</v>
      </c>
    </row>
    <row r="157" spans="1:12" x14ac:dyDescent="0.2">
      <c r="B157" s="6" t="s">
        <v>69</v>
      </c>
      <c r="G157" s="10">
        <v>1</v>
      </c>
      <c r="H157" s="8" t="s">
        <v>308</v>
      </c>
      <c r="I157" s="11">
        <v>5.8000000000000003E-2</v>
      </c>
      <c r="J157" s="16">
        <v>10364.17</v>
      </c>
      <c r="K157" s="15">
        <f t="shared" si="1"/>
        <v>601.12186000000008</v>
      </c>
      <c r="L157" s="1"/>
    </row>
    <row r="158" spans="1:12" x14ac:dyDescent="0.2">
      <c r="B158" s="6" t="s">
        <v>78</v>
      </c>
      <c r="G158" s="12"/>
      <c r="I158" s="11"/>
      <c r="J158" s="16"/>
      <c r="L158" s="1">
        <f>SUM(K151:K157)</f>
        <v>4358.1333049999994</v>
      </c>
    </row>
    <row r="159" spans="1:12" x14ac:dyDescent="0.2">
      <c r="A159" s="2" t="s">
        <v>102</v>
      </c>
      <c r="L159" s="3">
        <f>L158+L149+L146+L143+L122+L100</f>
        <v>14722.300305000001</v>
      </c>
    </row>
    <row r="160" spans="1:12" x14ac:dyDescent="0.2">
      <c r="A160" s="2" t="s">
        <v>12</v>
      </c>
      <c r="L160" s="3">
        <f>L159+L71+L52</f>
        <v>39533.408105000002</v>
      </c>
    </row>
    <row r="161" spans="1:12" x14ac:dyDescent="0.2">
      <c r="A161" s="2"/>
      <c r="B161" s="2"/>
      <c r="C161" s="2"/>
    </row>
    <row r="162" spans="1:12" x14ac:dyDescent="0.2">
      <c r="A162" s="2" t="s">
        <v>103</v>
      </c>
      <c r="B162" s="2"/>
      <c r="C162" s="2"/>
      <c r="D162" s="7"/>
    </row>
    <row r="163" spans="1:12" x14ac:dyDescent="0.2">
      <c r="A163">
        <v>2002</v>
      </c>
      <c r="C163" t="s">
        <v>104</v>
      </c>
    </row>
    <row r="164" spans="1:12" x14ac:dyDescent="0.2">
      <c r="B164" s="6"/>
      <c r="C164" t="s">
        <v>105</v>
      </c>
      <c r="G164" s="8">
        <v>1</v>
      </c>
      <c r="H164" s="8" t="s">
        <v>75</v>
      </c>
      <c r="I164" s="8">
        <v>8</v>
      </c>
      <c r="J164" s="8">
        <v>115</v>
      </c>
      <c r="K164" s="15">
        <f t="shared" ref="K164:K172" si="2">G164*I164*J164</f>
        <v>920</v>
      </c>
    </row>
    <row r="165" spans="1:12" x14ac:dyDescent="0.2">
      <c r="B165" s="6"/>
      <c r="C165" t="s">
        <v>106</v>
      </c>
      <c r="G165" s="8">
        <v>1</v>
      </c>
      <c r="H165" s="8" t="s">
        <v>75</v>
      </c>
      <c r="I165" s="8">
        <v>1</v>
      </c>
      <c r="J165" s="8">
        <v>115</v>
      </c>
      <c r="K165" s="15">
        <f t="shared" si="2"/>
        <v>115</v>
      </c>
    </row>
    <row r="166" spans="1:12" x14ac:dyDescent="0.2">
      <c r="B166" s="6"/>
      <c r="C166" t="s">
        <v>107</v>
      </c>
      <c r="G166" s="8">
        <v>1</v>
      </c>
      <c r="H166" s="8" t="s">
        <v>75</v>
      </c>
      <c r="I166" s="8">
        <v>5</v>
      </c>
      <c r="J166" s="8">
        <v>115</v>
      </c>
      <c r="K166" s="15">
        <f t="shared" si="2"/>
        <v>575</v>
      </c>
    </row>
    <row r="167" spans="1:12" x14ac:dyDescent="0.2">
      <c r="B167" s="6"/>
      <c r="C167" t="s">
        <v>108</v>
      </c>
      <c r="G167" s="8">
        <v>1</v>
      </c>
      <c r="H167" s="8" t="s">
        <v>75</v>
      </c>
      <c r="I167" s="8">
        <v>1</v>
      </c>
      <c r="J167" s="8">
        <v>201.25</v>
      </c>
      <c r="K167" s="15">
        <f t="shared" si="2"/>
        <v>201.25</v>
      </c>
    </row>
    <row r="168" spans="1:12" x14ac:dyDescent="0.2">
      <c r="B168" s="6"/>
      <c r="C168" t="s">
        <v>109</v>
      </c>
      <c r="G168" s="8">
        <v>1</v>
      </c>
      <c r="H168" s="8" t="s">
        <v>75</v>
      </c>
      <c r="I168" s="8">
        <v>3</v>
      </c>
      <c r="J168" s="8">
        <v>115</v>
      </c>
      <c r="K168" s="15">
        <f t="shared" si="2"/>
        <v>345</v>
      </c>
    </row>
    <row r="169" spans="1:12" x14ac:dyDescent="0.2">
      <c r="B169" s="6"/>
      <c r="C169" t="s">
        <v>110</v>
      </c>
      <c r="G169" s="8">
        <v>1</v>
      </c>
      <c r="H169" s="8" t="s">
        <v>75</v>
      </c>
      <c r="I169" s="8">
        <v>15</v>
      </c>
      <c r="J169" s="8">
        <v>201.25</v>
      </c>
      <c r="K169" s="15">
        <f t="shared" si="2"/>
        <v>3018.75</v>
      </c>
    </row>
    <row r="170" spans="1:12" x14ac:dyDescent="0.2">
      <c r="B170" s="6"/>
      <c r="C170" t="s">
        <v>110</v>
      </c>
      <c r="G170" s="8">
        <v>1</v>
      </c>
      <c r="H170" s="8" t="s">
        <v>75</v>
      </c>
      <c r="I170" s="8">
        <v>20</v>
      </c>
      <c r="J170" s="15">
        <v>115</v>
      </c>
      <c r="K170" s="15">
        <f t="shared" si="2"/>
        <v>2300</v>
      </c>
    </row>
    <row r="171" spans="1:12" x14ac:dyDescent="0.2">
      <c r="B171" s="6"/>
      <c r="C171" t="s">
        <v>111</v>
      </c>
      <c r="G171" s="8">
        <v>1</v>
      </c>
      <c r="H171" s="8" t="s">
        <v>75</v>
      </c>
      <c r="I171" s="8">
        <v>1</v>
      </c>
      <c r="J171" s="8">
        <v>115</v>
      </c>
      <c r="K171" s="15">
        <f t="shared" si="2"/>
        <v>115</v>
      </c>
    </row>
    <row r="172" spans="1:12" x14ac:dyDescent="0.2">
      <c r="B172" s="6"/>
      <c r="C172" t="s">
        <v>112</v>
      </c>
      <c r="G172" s="8">
        <v>1</v>
      </c>
      <c r="H172" s="8" t="s">
        <v>75</v>
      </c>
      <c r="I172" s="8">
        <v>10</v>
      </c>
      <c r="J172" s="8">
        <v>115</v>
      </c>
      <c r="K172" s="15">
        <f t="shared" si="2"/>
        <v>1150</v>
      </c>
    </row>
    <row r="173" spans="1:12" x14ac:dyDescent="0.2">
      <c r="C173" t="s">
        <v>78</v>
      </c>
      <c r="L173" s="1">
        <f>SUM(K164:K172)</f>
        <v>8740</v>
      </c>
    </row>
    <row r="174" spans="1:12" x14ac:dyDescent="0.2">
      <c r="L174" s="1"/>
    </row>
    <row r="175" spans="1:12" x14ac:dyDescent="0.2">
      <c r="A175">
        <v>2005</v>
      </c>
      <c r="B175" t="s">
        <v>113</v>
      </c>
    </row>
    <row r="176" spans="1:12" x14ac:dyDescent="0.2">
      <c r="B176" s="6"/>
      <c r="C176" t="s">
        <v>114</v>
      </c>
      <c r="G176" s="8">
        <v>1</v>
      </c>
      <c r="H176" s="8" t="s">
        <v>75</v>
      </c>
      <c r="I176" s="8">
        <v>1</v>
      </c>
      <c r="J176" s="8">
        <v>253.66</v>
      </c>
      <c r="K176" s="15">
        <f t="shared" ref="K176:K186" si="3">G176*I176*J176</f>
        <v>253.66</v>
      </c>
    </row>
    <row r="177" spans="1:12" x14ac:dyDescent="0.2">
      <c r="C177" t="s">
        <v>115</v>
      </c>
      <c r="G177" s="8">
        <v>1</v>
      </c>
      <c r="H177" s="8" t="s">
        <v>75</v>
      </c>
      <c r="I177" s="8">
        <v>1</v>
      </c>
      <c r="J177" s="8">
        <v>50</v>
      </c>
      <c r="K177" s="15">
        <f t="shared" si="3"/>
        <v>50</v>
      </c>
    </row>
    <row r="178" spans="1:12" x14ac:dyDescent="0.2">
      <c r="A178">
        <v>2099</v>
      </c>
      <c r="B178" t="s">
        <v>63</v>
      </c>
      <c r="L178" s="1">
        <f>SUM(K176:K177)</f>
        <v>303.65999999999997</v>
      </c>
    </row>
    <row r="179" spans="1:12" x14ac:dyDescent="0.2">
      <c r="B179" t="s">
        <v>64</v>
      </c>
      <c r="G179" s="8">
        <v>1</v>
      </c>
      <c r="H179" s="8" t="s">
        <v>308</v>
      </c>
      <c r="I179" s="13">
        <v>0.06</v>
      </c>
      <c r="J179" s="16">
        <f>L173+L178</f>
        <v>9043.66</v>
      </c>
      <c r="K179" s="15">
        <f t="shared" si="3"/>
        <v>542.61959999999999</v>
      </c>
    </row>
    <row r="180" spans="1:12" x14ac:dyDescent="0.2">
      <c r="B180" t="s">
        <v>65</v>
      </c>
      <c r="G180" s="8">
        <v>1</v>
      </c>
      <c r="H180" s="8" t="s">
        <v>308</v>
      </c>
      <c r="I180" s="13">
        <v>0.05</v>
      </c>
      <c r="J180" s="16">
        <v>9043.66</v>
      </c>
      <c r="K180" s="15">
        <f t="shared" si="3"/>
        <v>452.18299999999999</v>
      </c>
    </row>
    <row r="181" spans="1:12" x14ac:dyDescent="0.2">
      <c r="B181" t="s">
        <v>100</v>
      </c>
      <c r="G181" s="8">
        <v>1</v>
      </c>
      <c r="H181" s="8" t="s">
        <v>308</v>
      </c>
      <c r="I181" s="13">
        <v>0.17</v>
      </c>
      <c r="J181" s="15">
        <v>8740</v>
      </c>
      <c r="K181" s="15">
        <f t="shared" si="3"/>
        <v>1485.8000000000002</v>
      </c>
    </row>
    <row r="182" spans="1:12" x14ac:dyDescent="0.2">
      <c r="B182" t="s">
        <v>66</v>
      </c>
      <c r="G182" s="8">
        <v>1</v>
      </c>
      <c r="H182" s="8" t="s">
        <v>308</v>
      </c>
      <c r="I182" s="11">
        <v>6.2E-2</v>
      </c>
      <c r="J182" s="16">
        <v>9043.66</v>
      </c>
      <c r="K182" s="15">
        <f t="shared" si="3"/>
        <v>560.70691999999997</v>
      </c>
    </row>
    <row r="183" spans="1:12" x14ac:dyDescent="0.2">
      <c r="B183" t="s">
        <v>67</v>
      </c>
      <c r="G183" s="8">
        <v>1</v>
      </c>
      <c r="H183" s="8" t="s">
        <v>308</v>
      </c>
      <c r="I183" s="11">
        <v>1.4500000000000001E-2</v>
      </c>
      <c r="J183" s="16">
        <v>9043.66</v>
      </c>
      <c r="K183" s="15">
        <f t="shared" si="3"/>
        <v>131.13307</v>
      </c>
    </row>
    <row r="184" spans="1:12" x14ac:dyDescent="0.2">
      <c r="B184" t="s">
        <v>68</v>
      </c>
      <c r="G184" s="8">
        <v>1</v>
      </c>
      <c r="H184" s="8" t="s">
        <v>308</v>
      </c>
      <c r="I184" s="11">
        <v>6.0000000000000001E-3</v>
      </c>
      <c r="J184" s="16">
        <v>9043.66</v>
      </c>
      <c r="K184" s="15">
        <f t="shared" si="3"/>
        <v>54.261960000000002</v>
      </c>
    </row>
    <row r="185" spans="1:12" x14ac:dyDescent="0.2">
      <c r="B185" t="s">
        <v>69</v>
      </c>
      <c r="G185" s="8">
        <v>1</v>
      </c>
      <c r="H185" s="8" t="s">
        <v>308</v>
      </c>
      <c r="I185" s="11">
        <v>5.8000000000000003E-2</v>
      </c>
      <c r="J185" s="16">
        <v>9043.66</v>
      </c>
      <c r="K185" s="15">
        <f t="shared" si="3"/>
        <v>524.53228000000001</v>
      </c>
    </row>
    <row r="186" spans="1:12" x14ac:dyDescent="0.2">
      <c r="B186" t="s">
        <v>116</v>
      </c>
      <c r="G186" s="8">
        <v>1</v>
      </c>
      <c r="H186" s="8" t="s">
        <v>308</v>
      </c>
      <c r="I186" s="13">
        <v>0.15</v>
      </c>
      <c r="J186" s="15">
        <v>8740</v>
      </c>
      <c r="K186" s="15">
        <f t="shared" si="3"/>
        <v>1311</v>
      </c>
      <c r="L186" s="1">
        <f>SUM(K179:K186)</f>
        <v>5062.2368299999998</v>
      </c>
    </row>
    <row r="187" spans="1:12" x14ac:dyDescent="0.2">
      <c r="A187" s="2" t="s">
        <v>117</v>
      </c>
      <c r="L187" s="3">
        <f>L173+L178+L186</f>
        <v>14105.89683</v>
      </c>
    </row>
    <row r="189" spans="1:12" x14ac:dyDescent="0.2">
      <c r="A189" s="2" t="s">
        <v>118</v>
      </c>
      <c r="D189" s="7"/>
    </row>
    <row r="190" spans="1:12" x14ac:dyDescent="0.2">
      <c r="A190">
        <v>2101</v>
      </c>
      <c r="C190" t="s">
        <v>119</v>
      </c>
    </row>
    <row r="191" spans="1:12" x14ac:dyDescent="0.2">
      <c r="B191" s="6"/>
      <c r="C191" t="s">
        <v>57</v>
      </c>
      <c r="G191" s="8">
        <v>5</v>
      </c>
      <c r="H191" s="8" t="s">
        <v>60</v>
      </c>
      <c r="I191" s="8">
        <v>1</v>
      </c>
      <c r="J191" s="8">
        <v>378.84</v>
      </c>
      <c r="K191" s="15">
        <f t="shared" ref="K191:K193" si="4">G191*I191*J191</f>
        <v>1894.1999999999998</v>
      </c>
    </row>
    <row r="192" spans="1:12" x14ac:dyDescent="0.2">
      <c r="B192" s="6"/>
      <c r="C192" t="s">
        <v>120</v>
      </c>
      <c r="G192" s="8">
        <v>5</v>
      </c>
      <c r="H192" s="8" t="s">
        <v>60</v>
      </c>
      <c r="I192" s="8">
        <v>1</v>
      </c>
      <c r="J192" s="8">
        <v>378.84</v>
      </c>
      <c r="K192" s="15">
        <f t="shared" si="4"/>
        <v>1894.1999999999998</v>
      </c>
    </row>
    <row r="193" spans="1:12" x14ac:dyDescent="0.2">
      <c r="B193" s="6"/>
      <c r="C193" t="s">
        <v>61</v>
      </c>
      <c r="G193" s="8">
        <v>2</v>
      </c>
      <c r="H193" s="8" t="s">
        <v>60</v>
      </c>
      <c r="I193" s="8">
        <v>1</v>
      </c>
      <c r="J193" s="8">
        <v>378.84</v>
      </c>
      <c r="K193" s="15">
        <f t="shared" si="4"/>
        <v>757.68</v>
      </c>
    </row>
    <row r="194" spans="1:12" x14ac:dyDescent="0.2">
      <c r="B194" t="s">
        <v>47</v>
      </c>
      <c r="L194" s="1">
        <f>SUM(K191:K193)</f>
        <v>4546.08</v>
      </c>
    </row>
    <row r="195" spans="1:12" x14ac:dyDescent="0.2">
      <c r="L195" s="1"/>
    </row>
    <row r="196" spans="1:12" x14ac:dyDescent="0.2">
      <c r="A196">
        <v>2102</v>
      </c>
      <c r="C196" t="s">
        <v>121</v>
      </c>
    </row>
    <row r="197" spans="1:12" x14ac:dyDescent="0.2">
      <c r="B197" s="6"/>
      <c r="C197" t="s">
        <v>57</v>
      </c>
      <c r="G197" s="8">
        <v>3</v>
      </c>
      <c r="H197" s="8" t="s">
        <v>60</v>
      </c>
      <c r="I197" s="8">
        <v>1</v>
      </c>
      <c r="J197" s="8">
        <v>350.84</v>
      </c>
      <c r="K197" s="15">
        <f t="shared" ref="K197:K198" si="5">G197*I197*J197</f>
        <v>1052.52</v>
      </c>
    </row>
    <row r="198" spans="1:12" x14ac:dyDescent="0.2">
      <c r="B198" s="6"/>
      <c r="C198" t="s">
        <v>59</v>
      </c>
      <c r="G198" s="8">
        <v>5</v>
      </c>
      <c r="H198" s="8" t="s">
        <v>60</v>
      </c>
      <c r="I198" s="8">
        <v>1</v>
      </c>
      <c r="J198" s="8">
        <v>350.84</v>
      </c>
      <c r="K198" s="15">
        <f t="shared" si="5"/>
        <v>1754.1999999999998</v>
      </c>
    </row>
    <row r="199" spans="1:12" x14ac:dyDescent="0.2">
      <c r="B199" t="s">
        <v>47</v>
      </c>
      <c r="L199" s="1">
        <f>SUM(K196:K198)</f>
        <v>2806.72</v>
      </c>
    </row>
    <row r="200" spans="1:12" x14ac:dyDescent="0.2">
      <c r="L200" s="1"/>
    </row>
    <row r="201" spans="1:12" x14ac:dyDescent="0.2">
      <c r="A201">
        <v>2103</v>
      </c>
      <c r="C201" t="s">
        <v>122</v>
      </c>
    </row>
    <row r="202" spans="1:12" x14ac:dyDescent="0.2">
      <c r="B202" s="6"/>
      <c r="C202" t="s">
        <v>57</v>
      </c>
      <c r="G202" s="8">
        <v>2</v>
      </c>
      <c r="H202" s="8" t="s">
        <v>60</v>
      </c>
      <c r="I202" s="8">
        <v>1</v>
      </c>
      <c r="J202" s="8">
        <v>286.16000000000003</v>
      </c>
      <c r="K202" s="15">
        <f t="shared" ref="K202:K204" si="6">G202*I202*J202</f>
        <v>572.32000000000005</v>
      </c>
    </row>
    <row r="203" spans="1:12" x14ac:dyDescent="0.2">
      <c r="B203" s="6"/>
      <c r="C203" t="s">
        <v>59</v>
      </c>
      <c r="G203" s="8">
        <v>3</v>
      </c>
      <c r="H203" s="8" t="s">
        <v>60</v>
      </c>
      <c r="I203" s="8">
        <v>1</v>
      </c>
      <c r="J203" s="8">
        <v>286.16000000000003</v>
      </c>
      <c r="K203" s="15">
        <f t="shared" si="6"/>
        <v>858.48</v>
      </c>
    </row>
    <row r="204" spans="1:12" x14ac:dyDescent="0.2">
      <c r="B204" s="6"/>
      <c r="C204" t="s">
        <v>76</v>
      </c>
      <c r="G204" s="8">
        <v>3</v>
      </c>
      <c r="H204" s="8" t="s">
        <v>60</v>
      </c>
      <c r="I204" s="8">
        <v>2</v>
      </c>
      <c r="J204" s="8">
        <v>40.880000000000003</v>
      </c>
      <c r="K204" s="15">
        <f t="shared" si="6"/>
        <v>245.28000000000003</v>
      </c>
    </row>
    <row r="205" spans="1:12" x14ac:dyDescent="0.2">
      <c r="B205" t="s">
        <v>47</v>
      </c>
      <c r="L205" s="1">
        <f>SUM(K202:K204)</f>
        <v>1676.0800000000002</v>
      </c>
    </row>
    <row r="206" spans="1:12" x14ac:dyDescent="0.2">
      <c r="L206" s="1"/>
    </row>
    <row r="207" spans="1:12" x14ac:dyDescent="0.2">
      <c r="A207">
        <v>2104</v>
      </c>
      <c r="C207" t="s">
        <v>123</v>
      </c>
    </row>
    <row r="208" spans="1:12" x14ac:dyDescent="0.2">
      <c r="B208" s="6"/>
      <c r="C208" t="s">
        <v>57</v>
      </c>
      <c r="G208" s="8">
        <v>1</v>
      </c>
      <c r="H208" s="8" t="s">
        <v>75</v>
      </c>
      <c r="I208" s="8">
        <v>1</v>
      </c>
      <c r="J208" s="8">
        <v>322.83999999999997</v>
      </c>
      <c r="K208" s="15">
        <f t="shared" ref="K208:K210" si="7">G208*I208*J208</f>
        <v>322.83999999999997</v>
      </c>
    </row>
    <row r="209" spans="1:12" x14ac:dyDescent="0.2">
      <c r="B209" s="6"/>
      <c r="C209" t="s">
        <v>59</v>
      </c>
      <c r="G209" s="8">
        <v>5</v>
      </c>
      <c r="H209" s="8" t="s">
        <v>60</v>
      </c>
      <c r="I209" s="8">
        <v>1</v>
      </c>
      <c r="J209" s="8">
        <v>322.83999999999997</v>
      </c>
      <c r="K209" s="15">
        <f t="shared" si="7"/>
        <v>1614.1999999999998</v>
      </c>
    </row>
    <row r="210" spans="1:12" x14ac:dyDescent="0.2">
      <c r="B210" s="6"/>
      <c r="C210" t="s">
        <v>61</v>
      </c>
      <c r="G210" s="8">
        <v>1</v>
      </c>
      <c r="H210" s="8" t="s">
        <v>60</v>
      </c>
      <c r="I210" s="8">
        <v>1</v>
      </c>
      <c r="J210" s="8">
        <v>322.83999999999997</v>
      </c>
      <c r="K210" s="15">
        <f t="shared" si="7"/>
        <v>322.83999999999997</v>
      </c>
    </row>
    <row r="211" spans="1:12" x14ac:dyDescent="0.2">
      <c r="B211" t="s">
        <v>47</v>
      </c>
      <c r="L211" s="1">
        <f>SUM(K208:K210)</f>
        <v>2259.8799999999997</v>
      </c>
    </row>
    <row r="212" spans="1:12" x14ac:dyDescent="0.2">
      <c r="L212" s="1"/>
    </row>
    <row r="213" spans="1:12" x14ac:dyDescent="0.2">
      <c r="A213">
        <v>2105</v>
      </c>
      <c r="C213" t="s">
        <v>124</v>
      </c>
      <c r="K213" s="15"/>
    </row>
    <row r="214" spans="1:12" x14ac:dyDescent="0.2">
      <c r="B214" s="6"/>
      <c r="C214" t="s">
        <v>59</v>
      </c>
      <c r="G214" s="8">
        <v>5</v>
      </c>
      <c r="H214" s="8" t="s">
        <v>60</v>
      </c>
      <c r="I214" s="8">
        <v>0</v>
      </c>
      <c r="J214" s="8">
        <v>249.48</v>
      </c>
      <c r="K214" s="15">
        <f t="shared" ref="K214:K215" si="8">G214*I214*J214</f>
        <v>0</v>
      </c>
    </row>
    <row r="215" spans="1:12" x14ac:dyDescent="0.2">
      <c r="B215" s="6"/>
      <c r="C215" t="s">
        <v>76</v>
      </c>
      <c r="G215" s="8">
        <v>5</v>
      </c>
      <c r="H215" s="8" t="s">
        <v>60</v>
      </c>
      <c r="I215" s="8">
        <v>0</v>
      </c>
      <c r="J215" s="8">
        <v>35.64</v>
      </c>
      <c r="K215" s="15">
        <f t="shared" si="8"/>
        <v>0</v>
      </c>
    </row>
    <row r="216" spans="1:12" x14ac:dyDescent="0.2">
      <c r="B216" t="s">
        <v>47</v>
      </c>
      <c r="L216" s="1">
        <f>SUM(K213:K215)</f>
        <v>0</v>
      </c>
    </row>
    <row r="217" spans="1:12" x14ac:dyDescent="0.2">
      <c r="L217" s="1"/>
    </row>
    <row r="218" spans="1:12" x14ac:dyDescent="0.2">
      <c r="A218">
        <v>2110</v>
      </c>
      <c r="C218" t="s">
        <v>125</v>
      </c>
    </row>
    <row r="219" spans="1:12" x14ac:dyDescent="0.2">
      <c r="B219" s="6"/>
      <c r="C219" t="s">
        <v>57</v>
      </c>
      <c r="G219" s="8">
        <v>1</v>
      </c>
      <c r="H219" s="8" t="s">
        <v>58</v>
      </c>
      <c r="I219" s="8">
        <v>1</v>
      </c>
      <c r="J219" s="8">
        <v>1430.8</v>
      </c>
      <c r="K219" s="15">
        <f t="shared" ref="K219:K221" si="9">G219*I219*J219</f>
        <v>1430.8</v>
      </c>
    </row>
    <row r="220" spans="1:12" x14ac:dyDescent="0.2">
      <c r="B220" s="6"/>
      <c r="C220" t="s">
        <v>59</v>
      </c>
      <c r="G220" s="8">
        <v>5</v>
      </c>
      <c r="H220" s="8" t="s">
        <v>60</v>
      </c>
      <c r="I220" s="8">
        <v>1</v>
      </c>
      <c r="J220" s="8">
        <v>286.16000000000003</v>
      </c>
      <c r="K220" s="15">
        <f t="shared" si="9"/>
        <v>1430.8000000000002</v>
      </c>
    </row>
    <row r="221" spans="1:12" x14ac:dyDescent="0.2">
      <c r="B221" s="6"/>
      <c r="C221" t="s">
        <v>61</v>
      </c>
      <c r="G221" s="8">
        <v>0.4</v>
      </c>
      <c r="H221" s="8" t="s">
        <v>62</v>
      </c>
      <c r="I221" s="8">
        <v>1</v>
      </c>
      <c r="J221" s="16">
        <v>1430.8</v>
      </c>
      <c r="K221" s="15">
        <f t="shared" si="9"/>
        <v>572.32000000000005</v>
      </c>
    </row>
    <row r="222" spans="1:12" x14ac:dyDescent="0.2">
      <c r="B222" t="s">
        <v>47</v>
      </c>
      <c r="L222" s="1">
        <f>SUM(K219:K221)</f>
        <v>3433.9200000000005</v>
      </c>
    </row>
    <row r="223" spans="1:12" x14ac:dyDescent="0.2">
      <c r="L223" s="1"/>
    </row>
    <row r="224" spans="1:12" x14ac:dyDescent="0.2">
      <c r="A224">
        <v>2112</v>
      </c>
      <c r="B224" t="s">
        <v>126</v>
      </c>
    </row>
    <row r="225" spans="1:12" x14ac:dyDescent="0.2">
      <c r="B225" s="6"/>
      <c r="C225" t="s">
        <v>57</v>
      </c>
      <c r="G225" s="8">
        <v>0.6</v>
      </c>
      <c r="H225" s="8" t="s">
        <v>62</v>
      </c>
      <c r="I225" s="8">
        <v>1</v>
      </c>
      <c r="J225" s="15">
        <v>1000</v>
      </c>
      <c r="K225" s="15">
        <f t="shared" ref="K225:K227" si="10">G225*I225*J225</f>
        <v>600</v>
      </c>
    </row>
    <row r="226" spans="1:12" x14ac:dyDescent="0.2">
      <c r="B226" s="6"/>
      <c r="C226" t="s">
        <v>59</v>
      </c>
      <c r="G226" s="8">
        <v>5</v>
      </c>
      <c r="H226" s="8" t="s">
        <v>60</v>
      </c>
      <c r="I226" s="8">
        <v>1</v>
      </c>
      <c r="J226" s="8">
        <v>200</v>
      </c>
      <c r="K226" s="15">
        <f t="shared" si="10"/>
        <v>1000</v>
      </c>
    </row>
    <row r="227" spans="1:12" x14ac:dyDescent="0.2">
      <c r="B227" s="6"/>
      <c r="C227" t="s">
        <v>61</v>
      </c>
      <c r="G227" s="8">
        <v>0.4</v>
      </c>
      <c r="H227" s="8" t="s">
        <v>62</v>
      </c>
      <c r="I227" s="8">
        <v>1</v>
      </c>
      <c r="J227" s="15">
        <v>1000</v>
      </c>
      <c r="K227" s="15">
        <f t="shared" si="10"/>
        <v>400</v>
      </c>
    </row>
    <row r="228" spans="1:12" x14ac:dyDescent="0.2">
      <c r="B228" t="s">
        <v>47</v>
      </c>
      <c r="L228" s="1">
        <f>SUM(K225:K227)</f>
        <v>2000</v>
      </c>
    </row>
    <row r="229" spans="1:12" x14ac:dyDescent="0.2">
      <c r="L229" s="1"/>
    </row>
    <row r="230" spans="1:12" x14ac:dyDescent="0.2">
      <c r="A230">
        <v>2113</v>
      </c>
      <c r="B230" t="s">
        <v>127</v>
      </c>
    </row>
    <row r="231" spans="1:12" x14ac:dyDescent="0.2">
      <c r="B231" s="6"/>
      <c r="C231" t="s">
        <v>57</v>
      </c>
      <c r="G231" s="8">
        <v>0</v>
      </c>
      <c r="H231" s="8" t="s">
        <v>75</v>
      </c>
      <c r="I231" s="8">
        <v>1</v>
      </c>
      <c r="J231" s="8">
        <v>186</v>
      </c>
      <c r="K231" s="15">
        <f t="shared" ref="K231:K234" si="11">G231*I231*J231</f>
        <v>0</v>
      </c>
    </row>
    <row r="232" spans="1:12" x14ac:dyDescent="0.2">
      <c r="B232" s="6"/>
      <c r="C232" t="s">
        <v>59</v>
      </c>
      <c r="G232" s="8">
        <v>5</v>
      </c>
      <c r="H232" s="8" t="s">
        <v>60</v>
      </c>
      <c r="I232" s="8">
        <v>1</v>
      </c>
      <c r="J232" s="8">
        <v>186</v>
      </c>
      <c r="K232" s="15">
        <f t="shared" si="11"/>
        <v>930</v>
      </c>
    </row>
    <row r="233" spans="1:12" x14ac:dyDescent="0.2">
      <c r="B233" s="6"/>
      <c r="C233" t="s">
        <v>76</v>
      </c>
      <c r="G233" s="8">
        <v>0</v>
      </c>
      <c r="H233" s="8" t="s">
        <v>60</v>
      </c>
      <c r="I233" s="8">
        <v>1.5</v>
      </c>
      <c r="J233" s="8">
        <v>26.57</v>
      </c>
      <c r="K233" s="15">
        <f t="shared" si="11"/>
        <v>0</v>
      </c>
    </row>
    <row r="234" spans="1:12" x14ac:dyDescent="0.2">
      <c r="B234" s="6"/>
      <c r="C234" t="s">
        <v>61</v>
      </c>
      <c r="G234" s="8">
        <v>0</v>
      </c>
      <c r="H234" s="8" t="s">
        <v>75</v>
      </c>
      <c r="I234" s="8">
        <v>1</v>
      </c>
      <c r="J234" s="8">
        <v>186</v>
      </c>
      <c r="K234" s="15">
        <f t="shared" si="11"/>
        <v>0</v>
      </c>
    </row>
    <row r="235" spans="1:12" x14ac:dyDescent="0.2">
      <c r="B235" t="s">
        <v>47</v>
      </c>
      <c r="L235" s="1">
        <f>SUM(K232:K234)</f>
        <v>930</v>
      </c>
    </row>
    <row r="236" spans="1:12" x14ac:dyDescent="0.2">
      <c r="L236" s="1"/>
    </row>
    <row r="237" spans="1:12" x14ac:dyDescent="0.2">
      <c r="A237">
        <v>2115</v>
      </c>
      <c r="B237" t="s">
        <v>128</v>
      </c>
    </row>
    <row r="238" spans="1:12" x14ac:dyDescent="0.2">
      <c r="B238" s="6"/>
      <c r="C238" t="s">
        <v>129</v>
      </c>
    </row>
    <row r="239" spans="1:12" x14ac:dyDescent="0.2">
      <c r="B239" s="6"/>
      <c r="C239" t="s">
        <v>57</v>
      </c>
      <c r="G239" s="8">
        <v>1</v>
      </c>
      <c r="H239" s="8" t="s">
        <v>60</v>
      </c>
      <c r="I239" s="8">
        <v>1</v>
      </c>
      <c r="J239" s="8">
        <v>200</v>
      </c>
      <c r="K239" s="15">
        <f t="shared" ref="K239:K242" si="12">G239*I239*J239</f>
        <v>200</v>
      </c>
    </row>
    <row r="240" spans="1:12" x14ac:dyDescent="0.2">
      <c r="B240" s="6"/>
      <c r="C240" t="s">
        <v>59</v>
      </c>
      <c r="G240" s="8">
        <v>5</v>
      </c>
      <c r="H240" s="8" t="s">
        <v>60</v>
      </c>
      <c r="I240" s="8">
        <v>1</v>
      </c>
      <c r="J240" s="8">
        <v>200</v>
      </c>
      <c r="K240" s="15">
        <f t="shared" si="12"/>
        <v>1000</v>
      </c>
    </row>
    <row r="241" spans="1:12" x14ac:dyDescent="0.2">
      <c r="B241" s="6"/>
      <c r="C241" t="s">
        <v>76</v>
      </c>
      <c r="G241" s="8">
        <v>5</v>
      </c>
      <c r="H241" s="8" t="s">
        <v>60</v>
      </c>
      <c r="I241" s="8">
        <v>2</v>
      </c>
      <c r="J241" s="8">
        <v>28.57</v>
      </c>
      <c r="K241" s="15">
        <f t="shared" si="12"/>
        <v>285.7</v>
      </c>
    </row>
    <row r="242" spans="1:12" x14ac:dyDescent="0.2">
      <c r="B242" s="6"/>
      <c r="C242" t="s">
        <v>61</v>
      </c>
      <c r="G242" s="8">
        <v>1</v>
      </c>
      <c r="H242" s="8" t="s">
        <v>60</v>
      </c>
      <c r="I242" s="8">
        <v>1</v>
      </c>
      <c r="J242" s="8">
        <v>200</v>
      </c>
      <c r="K242" s="15">
        <f t="shared" si="12"/>
        <v>200</v>
      </c>
    </row>
    <row r="244" spans="1:12" x14ac:dyDescent="0.2">
      <c r="C244" t="s">
        <v>130</v>
      </c>
    </row>
    <row r="245" spans="1:12" x14ac:dyDescent="0.2">
      <c r="B245" s="6"/>
      <c r="C245" t="s">
        <v>57</v>
      </c>
      <c r="G245" s="8">
        <v>1</v>
      </c>
      <c r="H245" s="8" t="s">
        <v>60</v>
      </c>
      <c r="I245" s="8">
        <v>1</v>
      </c>
      <c r="J245" s="8">
        <v>200</v>
      </c>
      <c r="K245" s="15">
        <f t="shared" ref="K245" si="13">G245*I245*J245</f>
        <v>200</v>
      </c>
    </row>
    <row r="246" spans="1:12" x14ac:dyDescent="0.2">
      <c r="B246" s="6"/>
      <c r="C246" t="s">
        <v>59</v>
      </c>
      <c r="G246" s="8">
        <v>5</v>
      </c>
      <c r="H246" s="8" t="s">
        <v>60</v>
      </c>
      <c r="I246" s="8">
        <v>1</v>
      </c>
      <c r="J246" s="8">
        <v>186</v>
      </c>
      <c r="K246" s="15">
        <f t="shared" ref="K246:K247" si="14">G246*I246*J246</f>
        <v>930</v>
      </c>
    </row>
    <row r="247" spans="1:12" x14ac:dyDescent="0.2">
      <c r="B247" s="6"/>
      <c r="C247" t="s">
        <v>76</v>
      </c>
      <c r="G247" s="8">
        <v>5</v>
      </c>
      <c r="H247" s="8" t="s">
        <v>60</v>
      </c>
      <c r="I247" s="8">
        <v>2</v>
      </c>
      <c r="J247" s="8">
        <v>26.57</v>
      </c>
      <c r="K247" s="15">
        <f t="shared" si="14"/>
        <v>265.7</v>
      </c>
    </row>
    <row r="249" spans="1:12" x14ac:dyDescent="0.2">
      <c r="B249" t="s">
        <v>47</v>
      </c>
      <c r="L249" s="1">
        <f>SUM(K239:K248)</f>
        <v>3081.3999999999996</v>
      </c>
    </row>
    <row r="250" spans="1:12" x14ac:dyDescent="0.2">
      <c r="A250">
        <v>2199</v>
      </c>
      <c r="B250" t="s">
        <v>63</v>
      </c>
    </row>
    <row r="251" spans="1:12" x14ac:dyDescent="0.2">
      <c r="B251" t="s">
        <v>64</v>
      </c>
      <c r="G251" s="10">
        <v>1</v>
      </c>
      <c r="H251" s="8" t="s">
        <v>308</v>
      </c>
      <c r="I251" s="13">
        <v>0.06</v>
      </c>
      <c r="J251" s="16">
        <v>23664</v>
      </c>
      <c r="K251" s="15">
        <f t="shared" ref="K251:K256" si="15">G251*I251*J251</f>
        <v>1419.84</v>
      </c>
    </row>
    <row r="252" spans="1:12" x14ac:dyDescent="0.2">
      <c r="B252" t="s">
        <v>132</v>
      </c>
      <c r="G252" s="10">
        <v>1</v>
      </c>
      <c r="H252" s="8" t="s">
        <v>308</v>
      </c>
      <c r="I252" s="13">
        <v>0.05</v>
      </c>
      <c r="J252" s="16">
        <v>23664</v>
      </c>
      <c r="K252" s="15">
        <f t="shared" si="15"/>
        <v>1183.2</v>
      </c>
    </row>
    <row r="253" spans="1:12" x14ac:dyDescent="0.2">
      <c r="B253" t="s">
        <v>66</v>
      </c>
      <c r="G253" s="10">
        <v>1</v>
      </c>
      <c r="H253" s="8" t="s">
        <v>308</v>
      </c>
      <c r="I253" s="11">
        <v>6.2E-2</v>
      </c>
      <c r="J253" s="16">
        <v>23664</v>
      </c>
      <c r="K253" s="15">
        <f t="shared" si="15"/>
        <v>1467.1679999999999</v>
      </c>
    </row>
    <row r="254" spans="1:12" x14ac:dyDescent="0.2">
      <c r="B254" t="s">
        <v>67</v>
      </c>
      <c r="G254" s="10">
        <v>1</v>
      </c>
      <c r="H254" s="8" t="s">
        <v>308</v>
      </c>
      <c r="I254" s="11">
        <v>1.4500000000000001E-2</v>
      </c>
      <c r="J254" s="16">
        <v>23664</v>
      </c>
      <c r="K254" s="15">
        <f t="shared" si="15"/>
        <v>343.12800000000004</v>
      </c>
    </row>
    <row r="255" spans="1:12" x14ac:dyDescent="0.2">
      <c r="B255" t="s">
        <v>68</v>
      </c>
      <c r="G255" s="10">
        <v>1</v>
      </c>
      <c r="H255" s="8" t="s">
        <v>308</v>
      </c>
      <c r="I255" s="11">
        <v>6.0000000000000001E-3</v>
      </c>
      <c r="J255" s="16">
        <v>23664</v>
      </c>
      <c r="K255" s="15">
        <f t="shared" si="15"/>
        <v>141.98400000000001</v>
      </c>
    </row>
    <row r="256" spans="1:12" x14ac:dyDescent="0.2">
      <c r="B256" t="s">
        <v>69</v>
      </c>
      <c r="G256" s="10">
        <v>1</v>
      </c>
      <c r="H256" s="8" t="s">
        <v>308</v>
      </c>
      <c r="I256" s="11">
        <v>5.8000000000000003E-2</v>
      </c>
      <c r="J256" s="16">
        <v>23664</v>
      </c>
      <c r="K256" s="15">
        <f t="shared" si="15"/>
        <v>1372.5120000000002</v>
      </c>
      <c r="L256" s="1">
        <f>SUM(K251:K256)</f>
        <v>5927.8320000000003</v>
      </c>
    </row>
    <row r="257" spans="1:12" x14ac:dyDescent="0.2">
      <c r="A257" s="2" t="s">
        <v>133</v>
      </c>
      <c r="L257" s="3">
        <f>L194+L199+L205+L211+L216+L222+L228+L228+L235+L235+L249+L256</f>
        <v>29591.912000000004</v>
      </c>
    </row>
    <row r="259" spans="1:12" x14ac:dyDescent="0.2">
      <c r="A259" s="2" t="s">
        <v>134</v>
      </c>
    </row>
    <row r="260" spans="1:12" x14ac:dyDescent="0.2">
      <c r="A260">
        <v>2201</v>
      </c>
      <c r="C260" t="s">
        <v>135</v>
      </c>
      <c r="F260" s="7"/>
    </row>
    <row r="261" spans="1:12" x14ac:dyDescent="0.2">
      <c r="B261" s="6"/>
      <c r="C261" t="s">
        <v>57</v>
      </c>
      <c r="G261" s="8">
        <v>0.7</v>
      </c>
      <c r="H261" s="8" t="s">
        <v>62</v>
      </c>
      <c r="I261" s="8">
        <v>1</v>
      </c>
      <c r="J261" s="16">
        <v>1824.2</v>
      </c>
      <c r="K261" s="15">
        <f t="shared" ref="K261:K263" si="16">G261*I261*J261</f>
        <v>1276.94</v>
      </c>
    </row>
    <row r="262" spans="1:12" x14ac:dyDescent="0.2">
      <c r="B262" s="6"/>
      <c r="C262" t="s">
        <v>120</v>
      </c>
      <c r="G262" s="8">
        <v>5</v>
      </c>
      <c r="H262" s="8" t="s">
        <v>60</v>
      </c>
      <c r="I262" s="8">
        <v>1</v>
      </c>
      <c r="J262" s="8">
        <v>364.84</v>
      </c>
      <c r="K262" s="15">
        <f t="shared" si="16"/>
        <v>1824.1999999999998</v>
      </c>
    </row>
    <row r="263" spans="1:12" x14ac:dyDescent="0.2">
      <c r="B263" s="6"/>
      <c r="C263" t="s">
        <v>61</v>
      </c>
      <c r="G263" s="8">
        <v>1</v>
      </c>
      <c r="H263" s="8" t="s">
        <v>86</v>
      </c>
      <c r="I263" s="8">
        <v>1</v>
      </c>
      <c r="J263" s="8">
        <v>364.84</v>
      </c>
      <c r="K263" s="15">
        <f t="shared" si="16"/>
        <v>364.84</v>
      </c>
    </row>
    <row r="264" spans="1:12" x14ac:dyDescent="0.2">
      <c r="B264" t="s">
        <v>47</v>
      </c>
      <c r="L264" s="1">
        <f>SUM(K261:K263)</f>
        <v>3465.98</v>
      </c>
    </row>
    <row r="265" spans="1:12" x14ac:dyDescent="0.2">
      <c r="A265">
        <v>2205</v>
      </c>
      <c r="C265" t="s">
        <v>136</v>
      </c>
    </row>
    <row r="266" spans="1:12" x14ac:dyDescent="0.2">
      <c r="B266" s="6"/>
      <c r="C266" t="s">
        <v>57</v>
      </c>
      <c r="G266" s="8">
        <v>0.5</v>
      </c>
      <c r="H266" s="8" t="s">
        <v>62</v>
      </c>
      <c r="I266" s="8">
        <v>1</v>
      </c>
      <c r="J266" s="15">
        <v>1250</v>
      </c>
      <c r="K266" s="15">
        <f t="shared" ref="K266:K269" si="17">G266*I266*J266</f>
        <v>625</v>
      </c>
    </row>
    <row r="267" spans="1:12" x14ac:dyDescent="0.2">
      <c r="B267" s="6"/>
      <c r="C267" t="s">
        <v>59</v>
      </c>
      <c r="G267" s="8">
        <v>5</v>
      </c>
      <c r="H267" s="8" t="s">
        <v>60</v>
      </c>
      <c r="I267" s="8">
        <v>1</v>
      </c>
      <c r="J267" s="8">
        <v>250</v>
      </c>
      <c r="K267" s="15">
        <f t="shared" si="17"/>
        <v>1250</v>
      </c>
    </row>
    <row r="268" spans="1:12" x14ac:dyDescent="0.2">
      <c r="B268" s="6"/>
      <c r="C268" t="s">
        <v>61</v>
      </c>
      <c r="G268" s="8">
        <v>1</v>
      </c>
      <c r="H268" s="8" t="s">
        <v>60</v>
      </c>
      <c r="I268" s="8">
        <v>1</v>
      </c>
      <c r="J268" s="8">
        <v>250</v>
      </c>
      <c r="K268" s="15">
        <f t="shared" si="17"/>
        <v>250</v>
      </c>
    </row>
    <row r="269" spans="1:12" x14ac:dyDescent="0.2">
      <c r="B269" s="6"/>
      <c r="C269" t="s">
        <v>131</v>
      </c>
      <c r="G269" s="8">
        <v>8</v>
      </c>
      <c r="H269" s="8" t="s">
        <v>77</v>
      </c>
      <c r="I269" s="8">
        <v>1</v>
      </c>
      <c r="J269" s="8">
        <v>35.71</v>
      </c>
      <c r="K269" s="15">
        <f t="shared" si="17"/>
        <v>285.68</v>
      </c>
    </row>
    <row r="270" spans="1:12" x14ac:dyDescent="0.2">
      <c r="B270" s="6"/>
      <c r="K270" s="15"/>
    </row>
    <row r="271" spans="1:12" x14ac:dyDescent="0.2">
      <c r="A271">
        <v>2299</v>
      </c>
      <c r="C271" t="s">
        <v>63</v>
      </c>
      <c r="L271" s="1">
        <f>SUM(K266:K269)</f>
        <v>2410.6799999999998</v>
      </c>
    </row>
    <row r="272" spans="1:12" x14ac:dyDescent="0.2">
      <c r="C272" t="s">
        <v>64</v>
      </c>
      <c r="G272" s="8">
        <v>1</v>
      </c>
      <c r="H272" s="8" t="s">
        <v>308</v>
      </c>
      <c r="I272" s="13">
        <v>0.06</v>
      </c>
      <c r="J272" s="16">
        <f>L264+L271</f>
        <v>5876.66</v>
      </c>
      <c r="K272" s="15">
        <f t="shared" ref="K272:K277" si="18">G272*I272*J272</f>
        <v>352.59959999999995</v>
      </c>
    </row>
    <row r="273" spans="1:12" x14ac:dyDescent="0.2">
      <c r="C273" t="s">
        <v>65</v>
      </c>
      <c r="G273" s="8">
        <v>1</v>
      </c>
      <c r="H273" s="8" t="s">
        <v>308</v>
      </c>
      <c r="I273" s="13">
        <v>0.05</v>
      </c>
      <c r="J273" s="16">
        <v>5876.69</v>
      </c>
      <c r="K273" s="15">
        <f t="shared" si="18"/>
        <v>293.83449999999999</v>
      </c>
    </row>
    <row r="274" spans="1:12" x14ac:dyDescent="0.2">
      <c r="C274" t="s">
        <v>66</v>
      </c>
      <c r="G274" s="8">
        <v>1</v>
      </c>
      <c r="H274" s="8" t="s">
        <v>308</v>
      </c>
      <c r="I274" s="11">
        <v>6.2E-2</v>
      </c>
      <c r="J274" s="16">
        <v>5876.69</v>
      </c>
      <c r="K274" s="15">
        <f t="shared" si="18"/>
        <v>364.35477999999995</v>
      </c>
    </row>
    <row r="275" spans="1:12" x14ac:dyDescent="0.2">
      <c r="C275" t="s">
        <v>67</v>
      </c>
      <c r="G275" s="8">
        <v>1</v>
      </c>
      <c r="H275" s="8" t="s">
        <v>308</v>
      </c>
      <c r="I275" s="11">
        <v>1.4500000000000001E-2</v>
      </c>
      <c r="J275" s="16">
        <v>5876.69</v>
      </c>
      <c r="K275" s="15">
        <f t="shared" si="18"/>
        <v>85.212005000000005</v>
      </c>
    </row>
    <row r="276" spans="1:12" x14ac:dyDescent="0.2">
      <c r="C276" t="s">
        <v>68</v>
      </c>
      <c r="G276" s="8">
        <v>1</v>
      </c>
      <c r="H276" s="8" t="s">
        <v>308</v>
      </c>
      <c r="I276" s="11">
        <v>6.0000000000000001E-3</v>
      </c>
      <c r="J276" s="16">
        <v>5876.69</v>
      </c>
      <c r="K276" s="15">
        <f t="shared" si="18"/>
        <v>35.26014</v>
      </c>
    </row>
    <row r="277" spans="1:12" x14ac:dyDescent="0.2">
      <c r="C277" t="s">
        <v>69</v>
      </c>
      <c r="G277" s="8">
        <v>1</v>
      </c>
      <c r="H277" s="8" t="s">
        <v>308</v>
      </c>
      <c r="I277" s="11">
        <v>5.8000000000000003E-2</v>
      </c>
      <c r="J277" s="16">
        <v>5876.69</v>
      </c>
      <c r="K277" s="15">
        <f t="shared" si="18"/>
        <v>340.84802000000002</v>
      </c>
      <c r="L277" s="1">
        <f>SUM(K272:K277)</f>
        <v>1472.1090450000002</v>
      </c>
    </row>
    <row r="278" spans="1:12" x14ac:dyDescent="0.2">
      <c r="A278" s="2" t="s">
        <v>137</v>
      </c>
      <c r="L278" s="3">
        <f>L264+L271+L277</f>
        <v>7348.769045</v>
      </c>
    </row>
    <row r="281" spans="1:12" x14ac:dyDescent="0.2">
      <c r="A281" s="2" t="s">
        <v>138</v>
      </c>
    </row>
    <row r="282" spans="1:12" x14ac:dyDescent="0.2">
      <c r="A282">
        <v>2401</v>
      </c>
      <c r="C282" t="s">
        <v>139</v>
      </c>
    </row>
    <row r="283" spans="1:12" x14ac:dyDescent="0.2">
      <c r="B283" s="6"/>
      <c r="C283" t="s">
        <v>57</v>
      </c>
      <c r="G283" s="8">
        <v>0.6</v>
      </c>
      <c r="H283" s="8" t="s">
        <v>62</v>
      </c>
      <c r="I283" s="8">
        <v>1</v>
      </c>
      <c r="J283" s="16">
        <v>1614.2</v>
      </c>
      <c r="K283" s="15">
        <f t="shared" ref="K283:K286" si="19">G283*I283*J283</f>
        <v>968.52</v>
      </c>
    </row>
    <row r="284" spans="1:12" x14ac:dyDescent="0.2">
      <c r="B284" s="6"/>
      <c r="C284" t="s">
        <v>59</v>
      </c>
      <c r="G284" s="8">
        <v>5</v>
      </c>
      <c r="H284" s="8" t="s">
        <v>60</v>
      </c>
      <c r="I284" s="8">
        <v>1</v>
      </c>
      <c r="J284" s="8">
        <v>322.83999999999997</v>
      </c>
      <c r="K284" s="15">
        <f t="shared" si="19"/>
        <v>1614.1999999999998</v>
      </c>
    </row>
    <row r="285" spans="1:12" x14ac:dyDescent="0.2">
      <c r="B285" s="6"/>
      <c r="C285" t="s">
        <v>61</v>
      </c>
      <c r="G285" s="8">
        <v>1</v>
      </c>
      <c r="H285" s="8" t="s">
        <v>60</v>
      </c>
      <c r="I285" s="8">
        <v>1</v>
      </c>
      <c r="J285" s="8">
        <v>322.83999999999997</v>
      </c>
      <c r="K285" s="15">
        <f t="shared" si="19"/>
        <v>322.83999999999997</v>
      </c>
    </row>
    <row r="286" spans="1:12" x14ac:dyDescent="0.2">
      <c r="B286" s="6"/>
      <c r="C286" t="s">
        <v>131</v>
      </c>
      <c r="G286" s="8">
        <v>5</v>
      </c>
      <c r="H286" s="8" t="s">
        <v>60</v>
      </c>
      <c r="I286" s="8">
        <v>1</v>
      </c>
      <c r="J286" s="8">
        <v>46.12</v>
      </c>
      <c r="K286" s="15">
        <f t="shared" si="19"/>
        <v>230.6</v>
      </c>
    </row>
    <row r="287" spans="1:12" x14ac:dyDescent="0.2">
      <c r="B287" t="s">
        <v>47</v>
      </c>
      <c r="L287" s="1">
        <f>SUM(K283:K286)</f>
        <v>3136.16</v>
      </c>
    </row>
    <row r="288" spans="1:12" x14ac:dyDescent="0.2">
      <c r="A288">
        <v>2416</v>
      </c>
      <c r="C288" t="s">
        <v>140</v>
      </c>
    </row>
    <row r="289" spans="1:12" x14ac:dyDescent="0.2">
      <c r="B289" t="s">
        <v>141</v>
      </c>
      <c r="G289" s="8">
        <v>1</v>
      </c>
      <c r="H289" s="8" t="s">
        <v>55</v>
      </c>
      <c r="I289" s="8">
        <v>1</v>
      </c>
      <c r="J289" s="15">
        <v>1000</v>
      </c>
      <c r="K289" s="15">
        <f t="shared" ref="K289" si="20">G289*I289*J289</f>
        <v>1000</v>
      </c>
    </row>
    <row r="290" spans="1:12" x14ac:dyDescent="0.2">
      <c r="B290" t="s">
        <v>47</v>
      </c>
      <c r="L290" s="1">
        <f>K289</f>
        <v>1000</v>
      </c>
    </row>
    <row r="291" spans="1:12" x14ac:dyDescent="0.2">
      <c r="A291">
        <v>2417</v>
      </c>
      <c r="C291" t="s">
        <v>142</v>
      </c>
      <c r="G291" s="8">
        <v>1</v>
      </c>
      <c r="H291" s="8" t="s">
        <v>55</v>
      </c>
      <c r="I291" s="8">
        <v>1</v>
      </c>
      <c r="J291" s="15">
        <v>1500</v>
      </c>
      <c r="K291" s="15">
        <f t="shared" ref="K291" si="21">G291*I291*J291</f>
        <v>1500</v>
      </c>
    </row>
    <row r="292" spans="1:12" x14ac:dyDescent="0.2">
      <c r="B292" t="s">
        <v>47</v>
      </c>
      <c r="L292" s="1">
        <f>K291</f>
        <v>1500</v>
      </c>
    </row>
    <row r="293" spans="1:12" x14ac:dyDescent="0.2">
      <c r="A293">
        <v>2437</v>
      </c>
      <c r="C293" t="s">
        <v>143</v>
      </c>
    </row>
    <row r="294" spans="1:12" x14ac:dyDescent="0.2">
      <c r="B294" t="s">
        <v>144</v>
      </c>
      <c r="G294" s="8">
        <v>1</v>
      </c>
      <c r="H294" s="8" t="s">
        <v>55</v>
      </c>
      <c r="I294" s="8">
        <v>1</v>
      </c>
      <c r="J294" s="8">
        <v>300</v>
      </c>
      <c r="K294" s="15">
        <f t="shared" ref="K294" si="22">G294*I294*J294</f>
        <v>300</v>
      </c>
    </row>
    <row r="295" spans="1:12" x14ac:dyDescent="0.2">
      <c r="B295" t="s">
        <v>47</v>
      </c>
      <c r="L295" s="1">
        <f>K294</f>
        <v>300</v>
      </c>
    </row>
    <row r="296" spans="1:12" x14ac:dyDescent="0.2">
      <c r="A296">
        <v>2499</v>
      </c>
      <c r="C296" t="s">
        <v>63</v>
      </c>
    </row>
    <row r="297" spans="1:12" x14ac:dyDescent="0.2">
      <c r="C297" t="s">
        <v>64</v>
      </c>
      <c r="G297" s="8">
        <v>1</v>
      </c>
      <c r="H297" s="8" t="s">
        <v>308</v>
      </c>
      <c r="I297" s="13">
        <v>0.06</v>
      </c>
      <c r="J297" s="16">
        <v>3136.16</v>
      </c>
      <c r="K297" s="15">
        <f t="shared" ref="K297:K302" si="23">G297*I297*J297</f>
        <v>188.16959999999997</v>
      </c>
    </row>
    <row r="298" spans="1:12" x14ac:dyDescent="0.2">
      <c r="C298" t="s">
        <v>65</v>
      </c>
      <c r="G298" s="8">
        <v>1</v>
      </c>
      <c r="H298" s="8" t="s">
        <v>308</v>
      </c>
      <c r="I298" s="13">
        <v>0.05</v>
      </c>
      <c r="J298" s="16">
        <v>3136.16</v>
      </c>
      <c r="K298" s="15">
        <f t="shared" si="23"/>
        <v>156.80799999999999</v>
      </c>
    </row>
    <row r="299" spans="1:12" x14ac:dyDescent="0.2">
      <c r="C299" t="s">
        <v>66</v>
      </c>
      <c r="G299" s="8">
        <v>1</v>
      </c>
      <c r="H299" s="8" t="s">
        <v>308</v>
      </c>
      <c r="I299" s="11">
        <v>6.2E-2</v>
      </c>
      <c r="J299" s="16">
        <v>3136.16</v>
      </c>
      <c r="K299" s="15">
        <f t="shared" si="23"/>
        <v>194.44191999999998</v>
      </c>
    </row>
    <row r="300" spans="1:12" x14ac:dyDescent="0.2">
      <c r="C300" t="s">
        <v>67</v>
      </c>
      <c r="G300" s="8">
        <v>1</v>
      </c>
      <c r="H300" s="8" t="s">
        <v>308</v>
      </c>
      <c r="I300" s="11">
        <v>1.4500000000000001E-2</v>
      </c>
      <c r="J300" s="16">
        <v>3136.16</v>
      </c>
      <c r="K300" s="15">
        <f t="shared" si="23"/>
        <v>45.474319999999999</v>
      </c>
    </row>
    <row r="301" spans="1:12" x14ac:dyDescent="0.2">
      <c r="C301" t="s">
        <v>68</v>
      </c>
      <c r="G301" s="8">
        <v>1</v>
      </c>
      <c r="H301" s="8" t="s">
        <v>308</v>
      </c>
      <c r="I301" s="11">
        <v>6.0000000000000001E-3</v>
      </c>
      <c r="J301" s="16">
        <v>3136.16</v>
      </c>
      <c r="K301" s="15">
        <f t="shared" si="23"/>
        <v>18.816959999999998</v>
      </c>
    </row>
    <row r="302" spans="1:12" x14ac:dyDescent="0.2">
      <c r="C302" t="s">
        <v>69</v>
      </c>
      <c r="G302" s="8">
        <v>1</v>
      </c>
      <c r="H302" s="8" t="s">
        <v>308</v>
      </c>
      <c r="I302" s="11">
        <v>5.8000000000000003E-2</v>
      </c>
      <c r="J302" s="16">
        <v>3136.16</v>
      </c>
      <c r="K302" s="15">
        <f t="shared" si="23"/>
        <v>181.89727999999999</v>
      </c>
      <c r="L302" s="1">
        <f>SUM(K297:K302)</f>
        <v>785.60807999999997</v>
      </c>
    </row>
    <row r="303" spans="1:12" x14ac:dyDescent="0.2">
      <c r="A303" s="2" t="s">
        <v>145</v>
      </c>
      <c r="L303" s="3">
        <f>L287+L290+L292+L295+L302</f>
        <v>6721.7680799999998</v>
      </c>
    </row>
    <row r="305" spans="1:12" x14ac:dyDescent="0.2">
      <c r="A305" s="2" t="s">
        <v>146</v>
      </c>
    </row>
    <row r="306" spans="1:12" x14ac:dyDescent="0.2">
      <c r="A306">
        <v>2501</v>
      </c>
      <c r="C306" t="s">
        <v>147</v>
      </c>
    </row>
    <row r="307" spans="1:12" x14ac:dyDescent="0.2">
      <c r="B307" s="6"/>
      <c r="C307" t="s">
        <v>57</v>
      </c>
      <c r="G307" s="8">
        <v>0.6</v>
      </c>
      <c r="H307" s="8" t="s">
        <v>62</v>
      </c>
      <c r="I307" s="8">
        <v>1</v>
      </c>
      <c r="J307" s="8">
        <v>1614.2</v>
      </c>
      <c r="K307" s="15">
        <f t="shared" ref="K307:K310" si="24">G307*I307*J307</f>
        <v>968.52</v>
      </c>
    </row>
    <row r="308" spans="1:12" x14ac:dyDescent="0.2">
      <c r="B308" s="6"/>
      <c r="C308" t="s">
        <v>59</v>
      </c>
      <c r="G308" s="8">
        <v>5</v>
      </c>
      <c r="H308" s="8" t="s">
        <v>60</v>
      </c>
      <c r="I308" s="8">
        <v>1</v>
      </c>
      <c r="J308" s="8">
        <v>322.83999999999997</v>
      </c>
      <c r="K308" s="15">
        <f t="shared" si="24"/>
        <v>1614.1999999999998</v>
      </c>
    </row>
    <row r="309" spans="1:12" x14ac:dyDescent="0.2">
      <c r="B309" s="6"/>
      <c r="C309" t="s">
        <v>61</v>
      </c>
      <c r="G309" s="8">
        <v>1</v>
      </c>
      <c r="H309" s="8" t="s">
        <v>60</v>
      </c>
      <c r="I309" s="8">
        <v>1</v>
      </c>
      <c r="J309" s="8">
        <v>322.83999999999997</v>
      </c>
      <c r="K309" s="15">
        <f t="shared" si="24"/>
        <v>322.83999999999997</v>
      </c>
    </row>
    <row r="310" spans="1:12" x14ac:dyDescent="0.2">
      <c r="B310" s="6"/>
      <c r="C310" t="s">
        <v>131</v>
      </c>
      <c r="G310" s="8">
        <v>5</v>
      </c>
      <c r="H310" s="8" t="s">
        <v>60</v>
      </c>
      <c r="I310" s="8">
        <v>0</v>
      </c>
      <c r="J310" s="8">
        <v>46.12</v>
      </c>
      <c r="K310" s="15">
        <f t="shared" si="24"/>
        <v>0</v>
      </c>
    </row>
    <row r="311" spans="1:12" x14ac:dyDescent="0.2">
      <c r="B311" t="s">
        <v>47</v>
      </c>
      <c r="L311" s="1">
        <f>SUM(K307:K310)</f>
        <v>2905.56</v>
      </c>
    </row>
    <row r="312" spans="1:12" x14ac:dyDescent="0.2">
      <c r="A312">
        <v>2502</v>
      </c>
      <c r="C312" t="s">
        <v>148</v>
      </c>
    </row>
    <row r="313" spans="1:12" x14ac:dyDescent="0.2">
      <c r="B313" s="6"/>
      <c r="C313" t="s">
        <v>57</v>
      </c>
      <c r="G313" s="8">
        <v>0.3</v>
      </c>
      <c r="H313" s="8" t="s">
        <v>62</v>
      </c>
      <c r="I313" s="8">
        <v>1</v>
      </c>
      <c r="J313" s="16">
        <v>1430.8</v>
      </c>
      <c r="K313" s="15">
        <f t="shared" ref="K313:K316" si="25">G313*I313*J313</f>
        <v>429.23999999999995</v>
      </c>
    </row>
    <row r="314" spans="1:12" x14ac:dyDescent="0.2">
      <c r="B314" s="6"/>
      <c r="C314" t="s">
        <v>59</v>
      </c>
      <c r="G314" s="8">
        <v>5</v>
      </c>
      <c r="H314" s="8" t="s">
        <v>60</v>
      </c>
      <c r="I314" s="8">
        <v>1</v>
      </c>
      <c r="J314" s="8">
        <v>286.16000000000003</v>
      </c>
      <c r="K314" s="15">
        <f t="shared" si="25"/>
        <v>1430.8000000000002</v>
      </c>
    </row>
    <row r="315" spans="1:12" x14ac:dyDescent="0.2">
      <c r="B315" s="6"/>
      <c r="C315" t="s">
        <v>61</v>
      </c>
      <c r="G315" s="8">
        <v>1</v>
      </c>
      <c r="H315" s="8" t="s">
        <v>60</v>
      </c>
      <c r="I315" s="8">
        <v>1</v>
      </c>
      <c r="J315" s="8">
        <v>286.16000000000003</v>
      </c>
      <c r="K315" s="15">
        <f t="shared" si="25"/>
        <v>286.16000000000003</v>
      </c>
    </row>
    <row r="316" spans="1:12" x14ac:dyDescent="0.2">
      <c r="B316" s="6"/>
      <c r="C316" t="s">
        <v>131</v>
      </c>
      <c r="G316" s="8">
        <v>5</v>
      </c>
      <c r="H316" s="8" t="s">
        <v>60</v>
      </c>
      <c r="I316" s="8">
        <v>0</v>
      </c>
      <c r="J316" s="8">
        <v>40.880000000000003</v>
      </c>
      <c r="K316" s="15">
        <f t="shared" si="25"/>
        <v>0</v>
      </c>
    </row>
    <row r="317" spans="1:12" x14ac:dyDescent="0.2">
      <c r="B317" t="s">
        <v>47</v>
      </c>
      <c r="L317" s="1">
        <f>SUM(K313:K316)</f>
        <v>2146.2000000000003</v>
      </c>
    </row>
    <row r="318" spans="1:12" x14ac:dyDescent="0.2">
      <c r="A318">
        <v>2505</v>
      </c>
      <c r="C318" t="s">
        <v>149</v>
      </c>
    </row>
    <row r="319" spans="1:12" x14ac:dyDescent="0.2">
      <c r="B319" s="6"/>
      <c r="C319" t="s">
        <v>57</v>
      </c>
      <c r="G319" s="8">
        <v>0.6</v>
      </c>
      <c r="H319" s="8" t="s">
        <v>62</v>
      </c>
      <c r="I319" s="8">
        <v>1</v>
      </c>
      <c r="J319" s="16">
        <v>1247.4000000000001</v>
      </c>
      <c r="K319" s="15">
        <f t="shared" ref="K319:K322" si="26">G319*I319*J319</f>
        <v>748.44</v>
      </c>
    </row>
    <row r="320" spans="1:12" x14ac:dyDescent="0.2">
      <c r="B320" s="6"/>
      <c r="C320" t="s">
        <v>59</v>
      </c>
      <c r="G320" s="8">
        <v>5</v>
      </c>
      <c r="H320" s="8" t="s">
        <v>60</v>
      </c>
      <c r="I320" s="8">
        <v>1</v>
      </c>
      <c r="J320" s="8">
        <v>249.48</v>
      </c>
      <c r="K320" s="15">
        <f t="shared" si="26"/>
        <v>1247.3999999999999</v>
      </c>
    </row>
    <row r="321" spans="1:12" x14ac:dyDescent="0.2">
      <c r="B321" s="6"/>
      <c r="C321" t="s">
        <v>61</v>
      </c>
      <c r="G321" s="8">
        <v>1</v>
      </c>
      <c r="H321" s="8" t="s">
        <v>60</v>
      </c>
      <c r="I321" s="8">
        <v>1</v>
      </c>
      <c r="J321" s="8">
        <v>249.48</v>
      </c>
      <c r="K321" s="15">
        <f t="shared" si="26"/>
        <v>249.48</v>
      </c>
    </row>
    <row r="322" spans="1:12" x14ac:dyDescent="0.2">
      <c r="B322" s="6"/>
      <c r="C322" t="s">
        <v>131</v>
      </c>
      <c r="G322" s="8">
        <v>5</v>
      </c>
      <c r="H322" s="8" t="s">
        <v>60</v>
      </c>
      <c r="I322" s="8">
        <v>1</v>
      </c>
      <c r="J322" s="8">
        <v>35.64</v>
      </c>
      <c r="K322" s="15">
        <f t="shared" si="26"/>
        <v>178.2</v>
      </c>
    </row>
    <row r="323" spans="1:12" x14ac:dyDescent="0.2">
      <c r="B323" t="s">
        <v>47</v>
      </c>
      <c r="L323" s="1">
        <f>SUM(K319:K322)</f>
        <v>2423.5199999999995</v>
      </c>
    </row>
    <row r="324" spans="1:12" x14ac:dyDescent="0.2">
      <c r="A324">
        <v>2515</v>
      </c>
      <c r="C324" t="s">
        <v>150</v>
      </c>
    </row>
    <row r="325" spans="1:12" x14ac:dyDescent="0.2">
      <c r="G325" s="8">
        <v>1</v>
      </c>
      <c r="H325" s="8" t="s">
        <v>58</v>
      </c>
      <c r="I325" s="8">
        <v>2</v>
      </c>
      <c r="J325" s="15">
        <v>500</v>
      </c>
      <c r="K325" s="15">
        <f t="shared" ref="K325" si="27">G325*I325*J325</f>
        <v>1000</v>
      </c>
    </row>
    <row r="326" spans="1:12" x14ac:dyDescent="0.2">
      <c r="B326" t="s">
        <v>47</v>
      </c>
      <c r="L326" s="1">
        <f>K325</f>
        <v>1000</v>
      </c>
    </row>
    <row r="327" spans="1:12" x14ac:dyDescent="0.2">
      <c r="A327">
        <v>2516</v>
      </c>
      <c r="C327" t="s">
        <v>151</v>
      </c>
    </row>
    <row r="328" spans="1:12" x14ac:dyDescent="0.2">
      <c r="G328" s="8">
        <v>1</v>
      </c>
      <c r="H328" s="8" t="s">
        <v>55</v>
      </c>
      <c r="I328" s="8">
        <v>1</v>
      </c>
      <c r="J328" s="15">
        <v>2500</v>
      </c>
      <c r="K328" s="15">
        <f t="shared" ref="K328" si="28">G328*I328*J328</f>
        <v>2500</v>
      </c>
    </row>
    <row r="329" spans="1:12" x14ac:dyDescent="0.2">
      <c r="B329" t="s">
        <v>47</v>
      </c>
      <c r="J329" s="15"/>
      <c r="K329" s="15"/>
      <c r="L329" s="1">
        <f>K328</f>
        <v>2500</v>
      </c>
    </row>
    <row r="330" spans="1:12" x14ac:dyDescent="0.2">
      <c r="A330">
        <v>2599</v>
      </c>
      <c r="C330" t="s">
        <v>63</v>
      </c>
      <c r="L330" s="1"/>
    </row>
    <row r="331" spans="1:12" x14ac:dyDescent="0.2">
      <c r="C331" t="s">
        <v>64</v>
      </c>
      <c r="G331" s="8">
        <v>1</v>
      </c>
      <c r="H331" s="8" t="s">
        <v>308</v>
      </c>
      <c r="I331" s="13">
        <v>0.06</v>
      </c>
      <c r="J331" s="16">
        <v>7475</v>
      </c>
      <c r="K331" s="15">
        <f t="shared" ref="K331:K336" si="29">G331*I331*J331</f>
        <v>448.5</v>
      </c>
    </row>
    <row r="332" spans="1:12" x14ac:dyDescent="0.2">
      <c r="C332" t="s">
        <v>65</v>
      </c>
      <c r="G332" s="8">
        <v>1</v>
      </c>
      <c r="H332" s="8" t="s">
        <v>308</v>
      </c>
      <c r="I332" s="13">
        <v>0.05</v>
      </c>
      <c r="J332" s="16">
        <v>7475</v>
      </c>
      <c r="K332" s="15">
        <f t="shared" si="29"/>
        <v>373.75</v>
      </c>
    </row>
    <row r="333" spans="1:12" x14ac:dyDescent="0.2">
      <c r="C333" t="s">
        <v>66</v>
      </c>
      <c r="G333" s="8">
        <v>1</v>
      </c>
      <c r="H333" s="8" t="s">
        <v>308</v>
      </c>
      <c r="I333" s="11">
        <v>6.2E-2</v>
      </c>
      <c r="J333" s="16">
        <v>7475</v>
      </c>
      <c r="K333" s="15">
        <f t="shared" si="29"/>
        <v>463.45</v>
      </c>
    </row>
    <row r="334" spans="1:12" x14ac:dyDescent="0.2">
      <c r="C334" t="s">
        <v>67</v>
      </c>
      <c r="G334" s="8">
        <v>1</v>
      </c>
      <c r="H334" s="8" t="s">
        <v>308</v>
      </c>
      <c r="I334" s="11">
        <v>1.4500000000000001E-2</v>
      </c>
      <c r="J334" s="16">
        <v>7475</v>
      </c>
      <c r="K334" s="15">
        <f t="shared" si="29"/>
        <v>108.3875</v>
      </c>
    </row>
    <row r="335" spans="1:12" x14ac:dyDescent="0.2">
      <c r="C335" t="s">
        <v>68</v>
      </c>
      <c r="G335" s="8">
        <v>1</v>
      </c>
      <c r="H335" s="8" t="s">
        <v>308</v>
      </c>
      <c r="I335" s="11">
        <v>6.0000000000000001E-3</v>
      </c>
      <c r="J335" s="16">
        <v>7475</v>
      </c>
      <c r="K335" s="15">
        <f t="shared" si="29"/>
        <v>44.85</v>
      </c>
    </row>
    <row r="336" spans="1:12" x14ac:dyDescent="0.2">
      <c r="C336" t="s">
        <v>69</v>
      </c>
      <c r="G336" s="8">
        <v>1</v>
      </c>
      <c r="H336" s="8" t="s">
        <v>308</v>
      </c>
      <c r="I336" s="11">
        <v>5.8000000000000003E-2</v>
      </c>
      <c r="J336" s="16">
        <v>7475</v>
      </c>
      <c r="K336" s="15">
        <f t="shared" si="29"/>
        <v>433.55</v>
      </c>
      <c r="L336" s="1">
        <f>SUM(K331:K336)</f>
        <v>1872.4875</v>
      </c>
    </row>
    <row r="337" spans="1:12" x14ac:dyDescent="0.2">
      <c r="A337" s="2" t="s">
        <v>152</v>
      </c>
      <c r="L337" s="3">
        <f>L311+L317+L323+L326+L329+L336</f>
        <v>12847.767499999998</v>
      </c>
    </row>
    <row r="339" spans="1:12" x14ac:dyDescent="0.2">
      <c r="A339" s="2" t="s">
        <v>153</v>
      </c>
    </row>
    <row r="340" spans="1:12" x14ac:dyDescent="0.2">
      <c r="A340">
        <v>2601</v>
      </c>
      <c r="C340" t="s">
        <v>154</v>
      </c>
    </row>
    <row r="341" spans="1:12" x14ac:dyDescent="0.2">
      <c r="C341" t="s">
        <v>310</v>
      </c>
      <c r="G341" s="8">
        <v>1</v>
      </c>
      <c r="H341" s="8" t="s">
        <v>75</v>
      </c>
      <c r="I341" s="8">
        <v>1</v>
      </c>
      <c r="J341" s="15">
        <v>1200</v>
      </c>
      <c r="K341" s="15">
        <f t="shared" ref="K341" si="30">G341*I341*J341</f>
        <v>1200</v>
      </c>
    </row>
    <row r="342" spans="1:12" x14ac:dyDescent="0.2">
      <c r="B342" t="s">
        <v>47</v>
      </c>
      <c r="L342" s="1">
        <f>K341</f>
        <v>1200</v>
      </c>
    </row>
    <row r="343" spans="1:12" x14ac:dyDescent="0.2">
      <c r="A343">
        <v>2617</v>
      </c>
      <c r="C343" t="s">
        <v>155</v>
      </c>
      <c r="G343" s="8">
        <v>1</v>
      </c>
      <c r="H343" s="8" t="s">
        <v>55</v>
      </c>
      <c r="I343" s="8">
        <v>1</v>
      </c>
      <c r="J343" s="8">
        <v>200</v>
      </c>
      <c r="K343" s="15">
        <f t="shared" ref="K343" si="31">G343*I343*J343</f>
        <v>200</v>
      </c>
    </row>
    <row r="344" spans="1:12" x14ac:dyDescent="0.2">
      <c r="B344" t="s">
        <v>47</v>
      </c>
      <c r="L344" s="1">
        <f>K343</f>
        <v>200</v>
      </c>
    </row>
    <row r="345" spans="1:12" x14ac:dyDescent="0.2">
      <c r="A345" s="2" t="s">
        <v>156</v>
      </c>
      <c r="L345" s="3">
        <f>L342+L344</f>
        <v>1400</v>
      </c>
    </row>
    <row r="347" spans="1:12" x14ac:dyDescent="0.2">
      <c r="A347" s="2" t="s">
        <v>157</v>
      </c>
    </row>
    <row r="348" spans="1:12" x14ac:dyDescent="0.2">
      <c r="A348">
        <v>2701</v>
      </c>
      <c r="C348" t="s">
        <v>158</v>
      </c>
    </row>
    <row r="349" spans="1:12" x14ac:dyDescent="0.2">
      <c r="B349" s="6"/>
      <c r="C349" t="s">
        <v>57</v>
      </c>
      <c r="G349" s="8">
        <v>0.6</v>
      </c>
      <c r="H349" s="8" t="s">
        <v>62</v>
      </c>
      <c r="I349" s="8">
        <v>1</v>
      </c>
      <c r="J349" s="16">
        <v>1754.2</v>
      </c>
      <c r="K349" s="15">
        <f t="shared" ref="K349:K351" si="32">G349*I349*J349</f>
        <v>1052.52</v>
      </c>
    </row>
    <row r="350" spans="1:12" x14ac:dyDescent="0.2">
      <c r="B350" s="6"/>
      <c r="C350" t="s">
        <v>59</v>
      </c>
      <c r="G350" s="8">
        <v>5</v>
      </c>
      <c r="H350" s="8" t="s">
        <v>60</v>
      </c>
      <c r="I350" s="8">
        <v>1</v>
      </c>
      <c r="J350" s="8">
        <v>350.84</v>
      </c>
      <c r="K350" s="15">
        <f t="shared" si="32"/>
        <v>1754.1999999999998</v>
      </c>
    </row>
    <row r="351" spans="1:12" x14ac:dyDescent="0.2">
      <c r="B351" s="6"/>
      <c r="C351" t="s">
        <v>61</v>
      </c>
      <c r="G351" s="8">
        <v>1</v>
      </c>
      <c r="H351" s="8" t="s">
        <v>86</v>
      </c>
      <c r="I351" s="8">
        <v>1</v>
      </c>
      <c r="J351" s="8">
        <v>350.84</v>
      </c>
      <c r="K351" s="15">
        <f t="shared" si="32"/>
        <v>350.84</v>
      </c>
    </row>
    <row r="352" spans="1:12" x14ac:dyDescent="0.2">
      <c r="B352" t="s">
        <v>47</v>
      </c>
      <c r="L352" s="1">
        <f>SUM(K349:L351)</f>
        <v>3157.56</v>
      </c>
    </row>
    <row r="353" spans="1:12" x14ac:dyDescent="0.2">
      <c r="A353">
        <v>2703</v>
      </c>
      <c r="C353" t="s">
        <v>159</v>
      </c>
    </row>
    <row r="354" spans="1:12" x14ac:dyDescent="0.2">
      <c r="B354" s="6"/>
      <c r="C354" t="s">
        <v>57</v>
      </c>
      <c r="G354" s="8">
        <v>0.6</v>
      </c>
      <c r="H354" s="8" t="s">
        <v>62</v>
      </c>
      <c r="I354" s="8">
        <v>0</v>
      </c>
      <c r="J354" s="16">
        <v>1614.2</v>
      </c>
      <c r="K354" s="15">
        <f t="shared" ref="K354:K357" si="33">G354*I354*J354</f>
        <v>0</v>
      </c>
    </row>
    <row r="355" spans="1:12" x14ac:dyDescent="0.2">
      <c r="B355" s="6"/>
      <c r="C355" t="s">
        <v>59</v>
      </c>
      <c r="G355" s="8">
        <v>5</v>
      </c>
      <c r="H355" s="8" t="s">
        <v>60</v>
      </c>
      <c r="I355" s="8">
        <v>0</v>
      </c>
      <c r="J355" s="8">
        <v>322.83999999999997</v>
      </c>
      <c r="K355" s="15">
        <f t="shared" si="33"/>
        <v>0</v>
      </c>
    </row>
    <row r="356" spans="1:12" x14ac:dyDescent="0.2">
      <c r="B356" s="6"/>
      <c r="C356" t="s">
        <v>61</v>
      </c>
      <c r="G356" s="8">
        <v>0.6</v>
      </c>
      <c r="H356" s="8" t="s">
        <v>60</v>
      </c>
      <c r="I356" s="8">
        <v>0</v>
      </c>
      <c r="J356" s="8">
        <v>322.83999999999997</v>
      </c>
      <c r="K356" s="15">
        <f t="shared" si="33"/>
        <v>0</v>
      </c>
    </row>
    <row r="357" spans="1:12" x14ac:dyDescent="0.2">
      <c r="B357" s="6"/>
      <c r="C357" t="s">
        <v>76</v>
      </c>
      <c r="G357" s="8">
        <v>5</v>
      </c>
      <c r="H357" s="8" t="s">
        <v>77</v>
      </c>
      <c r="I357" s="8">
        <v>0</v>
      </c>
      <c r="J357" s="8">
        <v>46.12</v>
      </c>
      <c r="K357" s="15">
        <f t="shared" si="33"/>
        <v>0</v>
      </c>
    </row>
    <row r="358" spans="1:12" x14ac:dyDescent="0.2">
      <c r="B358" t="s">
        <v>47</v>
      </c>
      <c r="L358" s="1">
        <f>SUM(K354:L357)</f>
        <v>0</v>
      </c>
    </row>
    <row r="359" spans="1:12" x14ac:dyDescent="0.2">
      <c r="A359">
        <v>2706</v>
      </c>
      <c r="C359" t="s">
        <v>160</v>
      </c>
    </row>
    <row r="360" spans="1:12" x14ac:dyDescent="0.2">
      <c r="B360" s="6"/>
      <c r="C360" t="s">
        <v>57</v>
      </c>
      <c r="G360" s="8">
        <v>0.6</v>
      </c>
      <c r="H360" s="8" t="s">
        <v>62</v>
      </c>
      <c r="I360" s="8">
        <v>1</v>
      </c>
      <c r="J360" s="8">
        <v>1430.8</v>
      </c>
      <c r="K360" s="15">
        <f t="shared" ref="K360:K363" si="34">G360*I360*J360</f>
        <v>858.4799999999999</v>
      </c>
    </row>
    <row r="361" spans="1:12" x14ac:dyDescent="0.2">
      <c r="B361" s="6"/>
      <c r="C361" t="s">
        <v>59</v>
      </c>
      <c r="G361" s="8">
        <v>5</v>
      </c>
      <c r="H361" s="8" t="s">
        <v>60</v>
      </c>
      <c r="I361" s="8">
        <v>1</v>
      </c>
      <c r="J361" s="8">
        <v>286.16000000000003</v>
      </c>
      <c r="K361" s="15">
        <f t="shared" si="34"/>
        <v>1430.8000000000002</v>
      </c>
    </row>
    <row r="362" spans="1:12" x14ac:dyDescent="0.2">
      <c r="B362" s="6"/>
      <c r="C362" t="s">
        <v>61</v>
      </c>
      <c r="G362" s="8">
        <v>0.125</v>
      </c>
      <c r="H362" s="8" t="s">
        <v>62</v>
      </c>
      <c r="I362" s="8">
        <v>1</v>
      </c>
      <c r="J362" s="8">
        <v>286.60000000000002</v>
      </c>
      <c r="K362" s="15">
        <f t="shared" si="34"/>
        <v>35.825000000000003</v>
      </c>
    </row>
    <row r="363" spans="1:12" x14ac:dyDescent="0.2">
      <c r="B363" s="6"/>
      <c r="C363" t="s">
        <v>76</v>
      </c>
      <c r="G363" s="8">
        <v>5</v>
      </c>
      <c r="H363" s="8" t="s">
        <v>77</v>
      </c>
      <c r="I363" s="8">
        <v>1</v>
      </c>
      <c r="J363" s="8">
        <v>40.880000000000003</v>
      </c>
      <c r="K363" s="15">
        <f t="shared" si="34"/>
        <v>204.4</v>
      </c>
    </row>
    <row r="364" spans="1:12" x14ac:dyDescent="0.2">
      <c r="B364" t="s">
        <v>47</v>
      </c>
      <c r="L364" s="1">
        <f>SUM(K360:K363)</f>
        <v>2529.5050000000001</v>
      </c>
    </row>
    <row r="365" spans="1:12" x14ac:dyDescent="0.2">
      <c r="A365">
        <v>2717</v>
      </c>
      <c r="C365" t="s">
        <v>311</v>
      </c>
    </row>
    <row r="366" spans="1:12" x14ac:dyDescent="0.2">
      <c r="C366" t="s">
        <v>161</v>
      </c>
      <c r="G366" s="8">
        <v>1</v>
      </c>
      <c r="H366" s="8" t="s">
        <v>55</v>
      </c>
      <c r="I366" s="8">
        <v>1</v>
      </c>
      <c r="J366" s="15">
        <v>2000</v>
      </c>
      <c r="K366" s="15">
        <f t="shared" ref="K366" si="35">G366*I366*J366</f>
        <v>2000</v>
      </c>
    </row>
    <row r="367" spans="1:12" x14ac:dyDescent="0.2">
      <c r="B367" t="s">
        <v>47</v>
      </c>
      <c r="L367" s="1">
        <f>K366</f>
        <v>2000</v>
      </c>
    </row>
    <row r="368" spans="1:12" x14ac:dyDescent="0.2">
      <c r="A368">
        <v>2731</v>
      </c>
      <c r="C368" t="s">
        <v>162</v>
      </c>
    </row>
    <row r="369" spans="1:12" x14ac:dyDescent="0.2">
      <c r="B369" t="s">
        <v>47</v>
      </c>
      <c r="G369" s="8">
        <v>1</v>
      </c>
      <c r="H369" s="8" t="s">
        <v>55</v>
      </c>
      <c r="I369" s="8">
        <v>1</v>
      </c>
      <c r="J369" s="8">
        <v>500</v>
      </c>
      <c r="K369" s="15">
        <f t="shared" ref="K369" si="36">G369*I369*J369</f>
        <v>500</v>
      </c>
    </row>
    <row r="370" spans="1:12" x14ac:dyDescent="0.2">
      <c r="A370">
        <v>2799</v>
      </c>
      <c r="C370" t="s">
        <v>63</v>
      </c>
      <c r="L370" s="1">
        <f>K369</f>
        <v>500</v>
      </c>
    </row>
    <row r="371" spans="1:12" x14ac:dyDescent="0.2">
      <c r="C371" t="s">
        <v>64</v>
      </c>
      <c r="G371" s="8">
        <v>1</v>
      </c>
      <c r="H371" s="8" t="s">
        <v>308</v>
      </c>
      <c r="I371" s="13">
        <v>0.06</v>
      </c>
      <c r="J371" s="16">
        <v>7706</v>
      </c>
      <c r="K371" s="15">
        <f t="shared" ref="K371:K376" si="37">G371*I371*J371</f>
        <v>462.35999999999996</v>
      </c>
    </row>
    <row r="372" spans="1:12" x14ac:dyDescent="0.2">
      <c r="C372" t="s">
        <v>65</v>
      </c>
      <c r="G372" s="8">
        <v>1</v>
      </c>
      <c r="H372" s="8" t="s">
        <v>308</v>
      </c>
      <c r="I372" s="13">
        <v>0.05</v>
      </c>
      <c r="J372" s="16">
        <v>7706</v>
      </c>
      <c r="K372" s="15">
        <f t="shared" si="37"/>
        <v>385.3</v>
      </c>
    </row>
    <row r="373" spans="1:12" x14ac:dyDescent="0.2">
      <c r="C373" t="s">
        <v>66</v>
      </c>
      <c r="G373" s="8">
        <v>1</v>
      </c>
      <c r="H373" s="8" t="s">
        <v>308</v>
      </c>
      <c r="I373" s="11">
        <v>6.2E-2</v>
      </c>
      <c r="J373" s="16">
        <v>7706</v>
      </c>
      <c r="K373" s="15">
        <f t="shared" si="37"/>
        <v>477.77199999999999</v>
      </c>
    </row>
    <row r="374" spans="1:12" x14ac:dyDescent="0.2">
      <c r="C374" t="s">
        <v>67</v>
      </c>
      <c r="G374" s="8">
        <v>1</v>
      </c>
      <c r="H374" s="8" t="s">
        <v>308</v>
      </c>
      <c r="I374" s="11">
        <v>1.4500000000000001E-2</v>
      </c>
      <c r="J374" s="16">
        <v>7706</v>
      </c>
      <c r="K374" s="15">
        <f t="shared" si="37"/>
        <v>111.73700000000001</v>
      </c>
    </row>
    <row r="375" spans="1:12" x14ac:dyDescent="0.2">
      <c r="C375" t="s">
        <v>68</v>
      </c>
      <c r="G375" s="8">
        <v>1</v>
      </c>
      <c r="H375" s="8" t="s">
        <v>308</v>
      </c>
      <c r="I375" s="11">
        <v>6.0000000000000001E-3</v>
      </c>
      <c r="J375" s="16">
        <v>7706</v>
      </c>
      <c r="K375" s="15">
        <f t="shared" si="37"/>
        <v>46.236000000000004</v>
      </c>
    </row>
    <row r="376" spans="1:12" x14ac:dyDescent="0.2">
      <c r="C376" t="s">
        <v>69</v>
      </c>
      <c r="G376" s="8">
        <v>1</v>
      </c>
      <c r="H376" s="8" t="s">
        <v>308</v>
      </c>
      <c r="I376" s="11">
        <v>5.8000000000000003E-2</v>
      </c>
      <c r="J376" s="16">
        <v>7706</v>
      </c>
      <c r="K376" s="15">
        <f t="shared" si="37"/>
        <v>446.94800000000004</v>
      </c>
      <c r="L376" s="1">
        <f>SUM(K371:K376)</f>
        <v>1930.3530000000003</v>
      </c>
    </row>
    <row r="377" spans="1:12" x14ac:dyDescent="0.2">
      <c r="A377" s="2" t="s">
        <v>163</v>
      </c>
      <c r="L377" s="3">
        <f>L376+L370+L367+L364+L358+L352</f>
        <v>10117.418</v>
      </c>
    </row>
    <row r="379" spans="1:12" x14ac:dyDescent="0.2">
      <c r="A379" s="2" t="s">
        <v>164</v>
      </c>
    </row>
    <row r="380" spans="1:12" x14ac:dyDescent="0.2">
      <c r="A380">
        <v>2801</v>
      </c>
      <c r="C380" t="s">
        <v>165</v>
      </c>
    </row>
    <row r="381" spans="1:12" x14ac:dyDescent="0.2">
      <c r="B381" s="6"/>
      <c r="C381" t="s">
        <v>57</v>
      </c>
      <c r="G381" s="8">
        <v>1</v>
      </c>
      <c r="H381" s="8" t="s">
        <v>60</v>
      </c>
      <c r="I381" s="8">
        <v>1</v>
      </c>
      <c r="J381" s="8">
        <v>800</v>
      </c>
      <c r="K381" s="15">
        <f t="shared" ref="K381:K382" si="38">G381*I381*J381</f>
        <v>800</v>
      </c>
    </row>
    <row r="382" spans="1:12" x14ac:dyDescent="0.2">
      <c r="B382" s="6"/>
      <c r="C382" t="s">
        <v>59</v>
      </c>
      <c r="G382" s="8">
        <v>5</v>
      </c>
      <c r="H382" s="8" t="s">
        <v>60</v>
      </c>
      <c r="I382" s="8">
        <v>1</v>
      </c>
      <c r="J382" s="8">
        <v>800</v>
      </c>
      <c r="K382" s="15">
        <f t="shared" si="38"/>
        <v>4000</v>
      </c>
    </row>
    <row r="383" spans="1:12" x14ac:dyDescent="0.2">
      <c r="C383" t="s">
        <v>47</v>
      </c>
      <c r="L383" s="1">
        <f>SUM(K381:K382)</f>
        <v>4800</v>
      </c>
    </row>
    <row r="384" spans="1:12" x14ac:dyDescent="0.2">
      <c r="L384" s="1"/>
    </row>
    <row r="385" spans="1:12" x14ac:dyDescent="0.2">
      <c r="A385">
        <v>2802</v>
      </c>
      <c r="C385" t="s">
        <v>166</v>
      </c>
    </row>
    <row r="386" spans="1:12" x14ac:dyDescent="0.2">
      <c r="C386" t="s">
        <v>167</v>
      </c>
    </row>
    <row r="387" spans="1:12" x14ac:dyDescent="0.2">
      <c r="B387" s="6"/>
      <c r="C387" t="s">
        <v>59</v>
      </c>
      <c r="G387" s="8">
        <v>5</v>
      </c>
      <c r="H387" s="8" t="s">
        <v>60</v>
      </c>
      <c r="I387" s="8">
        <v>1</v>
      </c>
      <c r="J387" s="8">
        <v>550</v>
      </c>
      <c r="K387" s="15">
        <f t="shared" ref="K387" si="39">G387*I387*J387</f>
        <v>2750</v>
      </c>
    </row>
    <row r="388" spans="1:12" x14ac:dyDescent="0.2">
      <c r="C388" t="s">
        <v>47</v>
      </c>
      <c r="L388" s="1">
        <f>SUM(K386:K387)</f>
        <v>2750</v>
      </c>
    </row>
    <row r="389" spans="1:12" x14ac:dyDescent="0.2">
      <c r="L389" s="1"/>
    </row>
    <row r="390" spans="1:12" x14ac:dyDescent="0.2">
      <c r="A390">
        <v>2803</v>
      </c>
      <c r="C390" t="s">
        <v>168</v>
      </c>
    </row>
    <row r="391" spans="1:12" x14ac:dyDescent="0.2">
      <c r="B391" s="6"/>
      <c r="C391" t="s">
        <v>57</v>
      </c>
      <c r="G391" s="8">
        <v>0.5</v>
      </c>
      <c r="H391" s="8" t="s">
        <v>60</v>
      </c>
      <c r="I391" s="8">
        <v>1</v>
      </c>
      <c r="J391" s="8">
        <v>322.83999999999997</v>
      </c>
      <c r="K391" s="15">
        <f t="shared" ref="K391:K394" si="40">G391*I391*J391</f>
        <v>161.41999999999999</v>
      </c>
    </row>
    <row r="392" spans="1:12" x14ac:dyDescent="0.2">
      <c r="B392" s="6"/>
      <c r="C392" t="s">
        <v>59</v>
      </c>
      <c r="G392" s="8">
        <v>5</v>
      </c>
      <c r="H392" s="8" t="s">
        <v>60</v>
      </c>
      <c r="I392" s="8">
        <v>1</v>
      </c>
      <c r="J392" s="8">
        <v>322.83999999999997</v>
      </c>
      <c r="K392" s="15">
        <f t="shared" si="40"/>
        <v>1614.1999999999998</v>
      </c>
    </row>
    <row r="393" spans="1:12" x14ac:dyDescent="0.2">
      <c r="B393" s="6"/>
      <c r="C393" t="s">
        <v>61</v>
      </c>
      <c r="G393" s="8">
        <v>0.5</v>
      </c>
      <c r="H393" s="8" t="s">
        <v>60</v>
      </c>
      <c r="I393" s="8">
        <v>1</v>
      </c>
      <c r="J393" s="8">
        <v>322.83999999999997</v>
      </c>
      <c r="K393" s="15">
        <f t="shared" si="40"/>
        <v>161.41999999999999</v>
      </c>
    </row>
    <row r="394" spans="1:12" x14ac:dyDescent="0.2">
      <c r="B394" s="6"/>
      <c r="C394" t="s">
        <v>76</v>
      </c>
      <c r="G394" s="8">
        <v>5</v>
      </c>
      <c r="H394" s="8" t="s">
        <v>77</v>
      </c>
      <c r="I394" s="8">
        <v>1</v>
      </c>
      <c r="J394" s="8">
        <v>46.12</v>
      </c>
      <c r="K394" s="15">
        <f t="shared" si="40"/>
        <v>230.6</v>
      </c>
    </row>
    <row r="395" spans="1:12" x14ac:dyDescent="0.2">
      <c r="B395" t="s">
        <v>47</v>
      </c>
      <c r="L395" s="1">
        <f>SUM(K391:K394)</f>
        <v>2167.64</v>
      </c>
    </row>
    <row r="396" spans="1:12" x14ac:dyDescent="0.2">
      <c r="A396">
        <v>2804</v>
      </c>
      <c r="C396" t="s">
        <v>312</v>
      </c>
    </row>
    <row r="397" spans="1:12" x14ac:dyDescent="0.2">
      <c r="B397" s="6"/>
      <c r="C397" t="s">
        <v>57</v>
      </c>
      <c r="G397" s="8">
        <v>0.5</v>
      </c>
      <c r="H397" s="8" t="s">
        <v>60</v>
      </c>
      <c r="I397" s="8">
        <v>1</v>
      </c>
      <c r="J397" s="8">
        <v>250</v>
      </c>
      <c r="K397" s="15">
        <f t="shared" ref="K397:K400" si="41">G397*I397*J397</f>
        <v>125</v>
      </c>
    </row>
    <row r="398" spans="1:12" x14ac:dyDescent="0.2">
      <c r="B398" s="6"/>
      <c r="C398" t="s">
        <v>59</v>
      </c>
      <c r="G398" s="8">
        <v>5</v>
      </c>
      <c r="H398" s="8" t="s">
        <v>60</v>
      </c>
      <c r="I398" s="8">
        <v>1</v>
      </c>
      <c r="J398" s="8">
        <v>250</v>
      </c>
      <c r="K398" s="15">
        <f t="shared" si="41"/>
        <v>1250</v>
      </c>
    </row>
    <row r="399" spans="1:12" x14ac:dyDescent="0.2">
      <c r="B399" s="6"/>
      <c r="C399" t="s">
        <v>61</v>
      </c>
      <c r="G399" s="8">
        <v>0.5</v>
      </c>
      <c r="H399" s="8" t="s">
        <v>60</v>
      </c>
      <c r="I399" s="8">
        <v>1</v>
      </c>
      <c r="J399" s="8">
        <v>250</v>
      </c>
      <c r="K399" s="15">
        <f t="shared" si="41"/>
        <v>125</v>
      </c>
    </row>
    <row r="400" spans="1:12" x14ac:dyDescent="0.2">
      <c r="B400" s="6"/>
      <c r="C400" t="s">
        <v>76</v>
      </c>
      <c r="G400" s="8">
        <v>5</v>
      </c>
      <c r="H400" s="8" t="s">
        <v>77</v>
      </c>
      <c r="I400" s="8">
        <v>1</v>
      </c>
      <c r="J400" s="8">
        <v>250</v>
      </c>
      <c r="K400" s="15">
        <f t="shared" si="41"/>
        <v>1250</v>
      </c>
    </row>
    <row r="401" spans="1:12" x14ac:dyDescent="0.2">
      <c r="B401" t="s">
        <v>47</v>
      </c>
      <c r="L401" s="1">
        <f>SUM(K397:K400)</f>
        <v>2750</v>
      </c>
    </row>
    <row r="402" spans="1:12" x14ac:dyDescent="0.2">
      <c r="L402" s="1"/>
    </row>
    <row r="403" spans="1:12" x14ac:dyDescent="0.2">
      <c r="A403">
        <v>2805</v>
      </c>
      <c r="C403" t="s">
        <v>169</v>
      </c>
    </row>
    <row r="404" spans="1:12" x14ac:dyDescent="0.2">
      <c r="B404" s="6"/>
      <c r="C404" t="s">
        <v>59</v>
      </c>
      <c r="G404" s="8">
        <v>5</v>
      </c>
      <c r="H404" s="8" t="s">
        <v>60</v>
      </c>
      <c r="I404" s="8">
        <v>1</v>
      </c>
      <c r="J404" s="8">
        <v>286.16000000000003</v>
      </c>
      <c r="K404" s="15">
        <f t="shared" ref="K404:K406" si="42">G404*I404*J404</f>
        <v>1430.8000000000002</v>
      </c>
    </row>
    <row r="405" spans="1:12" x14ac:dyDescent="0.2">
      <c r="B405" s="6"/>
      <c r="C405" t="s">
        <v>76</v>
      </c>
      <c r="G405" s="8">
        <v>5</v>
      </c>
      <c r="H405" s="8" t="s">
        <v>77</v>
      </c>
      <c r="I405" s="8">
        <v>1</v>
      </c>
      <c r="J405" s="8">
        <v>40.880000000000003</v>
      </c>
      <c r="K405" s="15">
        <f t="shared" si="42"/>
        <v>204.4</v>
      </c>
    </row>
    <row r="406" spans="1:12" x14ac:dyDescent="0.2">
      <c r="C406" t="s">
        <v>170</v>
      </c>
      <c r="G406" s="8">
        <v>5</v>
      </c>
      <c r="H406" s="8" t="s">
        <v>60</v>
      </c>
      <c r="I406" s="8">
        <v>1</v>
      </c>
      <c r="J406" s="8">
        <v>50</v>
      </c>
      <c r="K406" s="15">
        <f t="shared" si="42"/>
        <v>250</v>
      </c>
    </row>
    <row r="407" spans="1:12" x14ac:dyDescent="0.2">
      <c r="B407" t="s">
        <v>47</v>
      </c>
      <c r="L407" s="1">
        <f>SUM(K403:K406)</f>
        <v>1885.2000000000003</v>
      </c>
    </row>
    <row r="408" spans="1:12" x14ac:dyDescent="0.2">
      <c r="L408" s="1"/>
    </row>
    <row r="409" spans="1:12" x14ac:dyDescent="0.2">
      <c r="A409">
        <v>2816</v>
      </c>
      <c r="C409" t="s">
        <v>171</v>
      </c>
    </row>
    <row r="410" spans="1:12" x14ac:dyDescent="0.2">
      <c r="C410" t="s">
        <v>313</v>
      </c>
    </row>
    <row r="411" spans="1:12" x14ac:dyDescent="0.2">
      <c r="C411" t="s">
        <v>172</v>
      </c>
      <c r="G411" s="8">
        <v>1</v>
      </c>
      <c r="H411" s="8" t="s">
        <v>58</v>
      </c>
      <c r="I411" s="8">
        <v>2</v>
      </c>
      <c r="J411" s="15">
        <v>2500</v>
      </c>
      <c r="K411" s="15">
        <f t="shared" ref="K411:K413" si="43">G411*I411*J411</f>
        <v>5000</v>
      </c>
    </row>
    <row r="412" spans="1:12" x14ac:dyDescent="0.2">
      <c r="C412" t="s">
        <v>314</v>
      </c>
      <c r="G412" s="8">
        <v>1</v>
      </c>
      <c r="H412" s="8" t="s">
        <v>58</v>
      </c>
      <c r="I412" s="8">
        <v>2</v>
      </c>
      <c r="J412" s="8">
        <v>1500</v>
      </c>
      <c r="K412" s="15">
        <f t="shared" si="43"/>
        <v>3000</v>
      </c>
    </row>
    <row r="413" spans="1:12" x14ac:dyDescent="0.2">
      <c r="C413" t="s">
        <v>173</v>
      </c>
      <c r="G413" s="8">
        <v>1</v>
      </c>
      <c r="H413" s="8" t="s">
        <v>58</v>
      </c>
      <c r="I413" s="8">
        <v>2</v>
      </c>
      <c r="J413" s="8">
        <v>250</v>
      </c>
      <c r="K413" s="15">
        <f t="shared" si="43"/>
        <v>500</v>
      </c>
    </row>
    <row r="414" spans="1:12" x14ac:dyDescent="0.2">
      <c r="B414" t="s">
        <v>47</v>
      </c>
      <c r="L414" s="1">
        <f>SUM(K410:K413)</f>
        <v>8500</v>
      </c>
    </row>
    <row r="415" spans="1:12" x14ac:dyDescent="0.2">
      <c r="A415">
        <v>2818</v>
      </c>
      <c r="C415" t="s">
        <v>174</v>
      </c>
    </row>
    <row r="416" spans="1:12" x14ac:dyDescent="0.2">
      <c r="C416" t="s">
        <v>175</v>
      </c>
      <c r="G416" s="8">
        <v>1</v>
      </c>
      <c r="H416" s="8" t="s">
        <v>58</v>
      </c>
      <c r="I416" s="8">
        <v>1</v>
      </c>
      <c r="J416" s="8">
        <v>500</v>
      </c>
      <c r="K416" s="15">
        <f t="shared" ref="K416" si="44">G416*I416*J416</f>
        <v>500</v>
      </c>
    </row>
    <row r="417" spans="1:13" x14ac:dyDescent="0.2">
      <c r="K417" s="15"/>
    </row>
    <row r="418" spans="1:13" x14ac:dyDescent="0.2">
      <c r="A418">
        <v>2899</v>
      </c>
      <c r="C418" t="s">
        <v>63</v>
      </c>
      <c r="L418" s="1">
        <f>K416</f>
        <v>500</v>
      </c>
    </row>
    <row r="419" spans="1:13" x14ac:dyDescent="0.2">
      <c r="C419" t="s">
        <v>64</v>
      </c>
      <c r="G419" s="8">
        <v>1</v>
      </c>
      <c r="H419" s="8" t="s">
        <v>308</v>
      </c>
      <c r="I419" s="13">
        <v>0.06</v>
      </c>
      <c r="J419" s="16">
        <v>14353</v>
      </c>
      <c r="K419" s="15">
        <f t="shared" ref="K419:K424" si="45">G419*I419*J419</f>
        <v>861.18</v>
      </c>
    </row>
    <row r="420" spans="1:13" x14ac:dyDescent="0.2">
      <c r="C420" t="s">
        <v>65</v>
      </c>
      <c r="G420" s="8">
        <v>1</v>
      </c>
      <c r="H420" s="8" t="s">
        <v>308</v>
      </c>
      <c r="I420" s="13">
        <v>0.05</v>
      </c>
      <c r="J420" s="16">
        <v>14353</v>
      </c>
      <c r="K420" s="15">
        <f t="shared" si="45"/>
        <v>717.65000000000009</v>
      </c>
    </row>
    <row r="421" spans="1:13" x14ac:dyDescent="0.2">
      <c r="C421" t="s">
        <v>66</v>
      </c>
      <c r="G421" s="8">
        <v>1</v>
      </c>
      <c r="H421" s="8" t="s">
        <v>308</v>
      </c>
      <c r="I421" s="11">
        <v>6.2E-2</v>
      </c>
      <c r="J421" s="16">
        <v>14353</v>
      </c>
      <c r="K421" s="15">
        <f t="shared" si="45"/>
        <v>889.88599999999997</v>
      </c>
    </row>
    <row r="422" spans="1:13" x14ac:dyDescent="0.2">
      <c r="C422" t="s">
        <v>67</v>
      </c>
      <c r="G422" s="8">
        <v>1</v>
      </c>
      <c r="H422" s="8" t="s">
        <v>308</v>
      </c>
      <c r="I422" s="11">
        <v>1.4500000000000001E-2</v>
      </c>
      <c r="J422" s="16">
        <v>14353</v>
      </c>
      <c r="K422" s="15">
        <f t="shared" si="45"/>
        <v>208.11850000000001</v>
      </c>
    </row>
    <row r="423" spans="1:13" x14ac:dyDescent="0.2">
      <c r="C423" t="s">
        <v>68</v>
      </c>
      <c r="G423" s="8">
        <v>1</v>
      </c>
      <c r="H423" s="8" t="s">
        <v>308</v>
      </c>
      <c r="I423" s="11">
        <v>6.0000000000000001E-3</v>
      </c>
      <c r="J423" s="16">
        <v>14353</v>
      </c>
      <c r="K423" s="15">
        <f t="shared" si="45"/>
        <v>86.117999999999995</v>
      </c>
    </row>
    <row r="424" spans="1:13" x14ac:dyDescent="0.2">
      <c r="C424" t="s">
        <v>69</v>
      </c>
      <c r="G424" s="8">
        <v>1</v>
      </c>
      <c r="H424" s="8" t="s">
        <v>308</v>
      </c>
      <c r="I424" s="11">
        <v>5.8000000000000003E-2</v>
      </c>
      <c r="J424" s="16">
        <v>14353</v>
      </c>
      <c r="K424" s="15">
        <f t="shared" si="45"/>
        <v>832.47400000000005</v>
      </c>
      <c r="L424" s="1">
        <f>SUM(K420:K423)</f>
        <v>1901.7725</v>
      </c>
    </row>
    <row r="425" spans="1:13" x14ac:dyDescent="0.2">
      <c r="A425" s="2" t="s">
        <v>176</v>
      </c>
      <c r="L425" s="3">
        <f>L424+L418+L414+L407+L401+L395+L388+L383</f>
        <v>25254.612499999999</v>
      </c>
    </row>
    <row r="427" spans="1:13" x14ac:dyDescent="0.2">
      <c r="A427" s="2" t="s">
        <v>177</v>
      </c>
    </row>
    <row r="428" spans="1:13" x14ac:dyDescent="0.2">
      <c r="A428">
        <v>2911</v>
      </c>
      <c r="C428" t="s">
        <v>178</v>
      </c>
    </row>
    <row r="429" spans="1:13" x14ac:dyDescent="0.2">
      <c r="C429" t="s">
        <v>179</v>
      </c>
      <c r="G429" s="8">
        <v>4</v>
      </c>
      <c r="H429" s="8" t="s">
        <v>55</v>
      </c>
      <c r="I429" s="8">
        <v>1</v>
      </c>
      <c r="J429" s="8">
        <v>350</v>
      </c>
      <c r="K429" s="15">
        <f t="shared" ref="K429" si="46">G429*I429*J429</f>
        <v>1400</v>
      </c>
    </row>
    <row r="430" spans="1:13" x14ac:dyDescent="0.2">
      <c r="B430" t="s">
        <v>47</v>
      </c>
      <c r="L430" s="1">
        <f>K429</f>
        <v>1400</v>
      </c>
    </row>
    <row r="431" spans="1:13" x14ac:dyDescent="0.2">
      <c r="A431" s="2" t="s">
        <v>180</v>
      </c>
      <c r="M431" s="3">
        <f>L430</f>
        <v>1400</v>
      </c>
    </row>
    <row r="433" spans="1:12" x14ac:dyDescent="0.2">
      <c r="A433" s="2" t="s">
        <v>181</v>
      </c>
    </row>
    <row r="434" spans="1:12" x14ac:dyDescent="0.2">
      <c r="A434">
        <v>3001</v>
      </c>
      <c r="C434" t="s">
        <v>182</v>
      </c>
    </row>
    <row r="435" spans="1:12" x14ac:dyDescent="0.2">
      <c r="B435" s="6"/>
      <c r="C435" t="s">
        <v>57</v>
      </c>
      <c r="G435" s="8">
        <v>0.5</v>
      </c>
      <c r="H435" s="8" t="s">
        <v>60</v>
      </c>
      <c r="I435" s="8">
        <v>1</v>
      </c>
      <c r="J435" s="8">
        <v>322.83999999999997</v>
      </c>
      <c r="K435" s="15">
        <f t="shared" ref="K435:K438" si="47">G435*I435*J435</f>
        <v>161.41999999999999</v>
      </c>
    </row>
    <row r="436" spans="1:12" x14ac:dyDescent="0.2">
      <c r="B436" s="6"/>
      <c r="C436" t="s">
        <v>59</v>
      </c>
      <c r="G436" s="8">
        <v>5</v>
      </c>
      <c r="H436" s="8" t="s">
        <v>60</v>
      </c>
      <c r="I436" s="8">
        <v>1</v>
      </c>
      <c r="J436" s="8">
        <v>322.83999999999997</v>
      </c>
      <c r="K436" s="15">
        <f t="shared" si="47"/>
        <v>1614.1999999999998</v>
      </c>
    </row>
    <row r="437" spans="1:12" x14ac:dyDescent="0.2">
      <c r="B437" s="6"/>
      <c r="C437" t="s">
        <v>61</v>
      </c>
      <c r="G437" s="8">
        <v>0.5</v>
      </c>
      <c r="H437" s="8" t="s">
        <v>60</v>
      </c>
      <c r="I437" s="8">
        <v>1</v>
      </c>
      <c r="J437" s="8">
        <v>322.83999999999997</v>
      </c>
      <c r="K437" s="15">
        <f t="shared" si="47"/>
        <v>161.41999999999999</v>
      </c>
    </row>
    <row r="438" spans="1:12" x14ac:dyDescent="0.2">
      <c r="B438" s="6"/>
      <c r="C438" t="s">
        <v>131</v>
      </c>
      <c r="G438" s="8">
        <v>5</v>
      </c>
      <c r="H438" s="8" t="s">
        <v>77</v>
      </c>
      <c r="I438" s="8">
        <v>1</v>
      </c>
      <c r="J438" s="8">
        <v>46.12</v>
      </c>
      <c r="K438" s="15">
        <f t="shared" si="47"/>
        <v>230.6</v>
      </c>
    </row>
    <row r="439" spans="1:12" x14ac:dyDescent="0.2">
      <c r="B439" t="s">
        <v>47</v>
      </c>
      <c r="L439" s="1">
        <f>SUM(K435:K438)</f>
        <v>2167.64</v>
      </c>
    </row>
    <row r="440" spans="1:12" x14ac:dyDescent="0.2">
      <c r="A440">
        <v>3002</v>
      </c>
      <c r="C440" t="s">
        <v>183</v>
      </c>
    </row>
    <row r="441" spans="1:12" x14ac:dyDescent="0.2">
      <c r="B441" s="6"/>
      <c r="C441" t="s">
        <v>57</v>
      </c>
      <c r="G441" s="8">
        <v>0.5</v>
      </c>
      <c r="H441" s="8" t="s">
        <v>60</v>
      </c>
      <c r="I441" s="8">
        <v>1</v>
      </c>
      <c r="J441" s="8">
        <v>286.16000000000003</v>
      </c>
      <c r="K441" s="15">
        <f t="shared" ref="K441:K444" si="48">G441*I441*J441</f>
        <v>143.08000000000001</v>
      </c>
    </row>
    <row r="442" spans="1:12" x14ac:dyDescent="0.2">
      <c r="B442" s="6"/>
      <c r="C442" t="s">
        <v>59</v>
      </c>
      <c r="G442" s="8">
        <v>5</v>
      </c>
      <c r="H442" s="8" t="s">
        <v>60</v>
      </c>
      <c r="I442" s="8">
        <v>1</v>
      </c>
      <c r="J442" s="8">
        <v>286.16000000000003</v>
      </c>
      <c r="K442" s="15">
        <f t="shared" si="48"/>
        <v>1430.8000000000002</v>
      </c>
    </row>
    <row r="443" spans="1:12" x14ac:dyDescent="0.2">
      <c r="B443" s="6"/>
      <c r="C443" t="s">
        <v>61</v>
      </c>
      <c r="G443" s="8">
        <v>0.5</v>
      </c>
      <c r="H443" s="8" t="s">
        <v>60</v>
      </c>
      <c r="I443" s="8">
        <v>1</v>
      </c>
      <c r="J443" s="8">
        <v>286.16000000000003</v>
      </c>
      <c r="K443" s="15">
        <f t="shared" si="48"/>
        <v>143.08000000000001</v>
      </c>
    </row>
    <row r="444" spans="1:12" x14ac:dyDescent="0.2">
      <c r="B444" s="6"/>
      <c r="C444" t="s">
        <v>131</v>
      </c>
      <c r="G444" s="8">
        <v>5</v>
      </c>
      <c r="H444" s="8" t="s">
        <v>77</v>
      </c>
      <c r="I444" s="8">
        <v>1</v>
      </c>
      <c r="J444" s="8">
        <v>40.880000000000003</v>
      </c>
      <c r="K444" s="15">
        <f t="shared" si="48"/>
        <v>204.4</v>
      </c>
    </row>
    <row r="445" spans="1:12" x14ac:dyDescent="0.2">
      <c r="B445" t="s">
        <v>47</v>
      </c>
      <c r="L445" s="1">
        <f>SUM(K441:K444)</f>
        <v>1921.3600000000001</v>
      </c>
    </row>
    <row r="446" spans="1:12" x14ac:dyDescent="0.2">
      <c r="A446">
        <v>3003</v>
      </c>
      <c r="C446" t="s">
        <v>316</v>
      </c>
    </row>
    <row r="447" spans="1:12" x14ac:dyDescent="0.2">
      <c r="B447" s="6"/>
      <c r="C447" t="s">
        <v>59</v>
      </c>
      <c r="G447" s="8">
        <v>2</v>
      </c>
      <c r="H447" s="8" t="s">
        <v>60</v>
      </c>
      <c r="I447" s="8">
        <v>1</v>
      </c>
      <c r="J447" s="8">
        <v>249.48</v>
      </c>
      <c r="K447" s="15">
        <f t="shared" ref="K447:K448" si="49">G447*I447*J447</f>
        <v>498.96</v>
      </c>
    </row>
    <row r="448" spans="1:12" x14ac:dyDescent="0.2">
      <c r="B448" s="6"/>
      <c r="C448" t="s">
        <v>131</v>
      </c>
      <c r="G448" s="8">
        <v>5</v>
      </c>
      <c r="H448" s="8" t="s">
        <v>77</v>
      </c>
      <c r="I448" s="8">
        <v>0</v>
      </c>
      <c r="J448" s="8">
        <v>35.64</v>
      </c>
      <c r="K448" s="15">
        <f t="shared" si="49"/>
        <v>0</v>
      </c>
    </row>
    <row r="449" spans="1:12" x14ac:dyDescent="0.2">
      <c r="B449" t="s">
        <v>47</v>
      </c>
      <c r="L449" s="1">
        <f>SUM(K446:K448)</f>
        <v>498.96</v>
      </c>
    </row>
    <row r="450" spans="1:12" x14ac:dyDescent="0.2">
      <c r="A450">
        <v>3016</v>
      </c>
      <c r="C450" t="s">
        <v>184</v>
      </c>
    </row>
    <row r="451" spans="1:12" x14ac:dyDescent="0.2">
      <c r="C451" t="s">
        <v>185</v>
      </c>
      <c r="G451" s="8">
        <v>1</v>
      </c>
      <c r="H451" s="8" t="s">
        <v>58</v>
      </c>
      <c r="I451" s="8">
        <v>1</v>
      </c>
      <c r="J451" s="15">
        <v>2500</v>
      </c>
      <c r="K451" s="15">
        <f t="shared" ref="K451:K452" si="50">G451*I451*J451</f>
        <v>2500</v>
      </c>
    </row>
    <row r="452" spans="1:12" x14ac:dyDescent="0.2">
      <c r="C452" t="s">
        <v>315</v>
      </c>
      <c r="G452" s="8">
        <v>2</v>
      </c>
      <c r="H452" s="8" t="s">
        <v>60</v>
      </c>
      <c r="I452" s="8">
        <v>1</v>
      </c>
      <c r="J452" s="15">
        <v>500</v>
      </c>
      <c r="K452" s="15">
        <f t="shared" si="50"/>
        <v>1000</v>
      </c>
    </row>
    <row r="453" spans="1:12" x14ac:dyDescent="0.2">
      <c r="B453" t="s">
        <v>47</v>
      </c>
      <c r="L453" s="1">
        <f>SUM(K449:K452)</f>
        <v>3500</v>
      </c>
    </row>
    <row r="454" spans="1:12" x14ac:dyDescent="0.2">
      <c r="A454">
        <v>3018</v>
      </c>
      <c r="C454" t="s">
        <v>186</v>
      </c>
    </row>
    <row r="455" spans="1:12" x14ac:dyDescent="0.2">
      <c r="C455" t="s">
        <v>175</v>
      </c>
      <c r="G455" s="8">
        <v>1</v>
      </c>
      <c r="H455" s="8" t="s">
        <v>58</v>
      </c>
      <c r="I455" s="8">
        <v>1</v>
      </c>
      <c r="J455" s="8">
        <v>250</v>
      </c>
      <c r="K455" s="15">
        <f t="shared" ref="K455" si="51">G455*I455*J455</f>
        <v>250</v>
      </c>
    </row>
    <row r="456" spans="1:12" x14ac:dyDescent="0.2">
      <c r="B456" t="s">
        <v>47</v>
      </c>
      <c r="L456" s="1">
        <f>K455</f>
        <v>250</v>
      </c>
    </row>
    <row r="457" spans="1:12" x14ac:dyDescent="0.2">
      <c r="A457">
        <v>3099</v>
      </c>
      <c r="C457" t="s">
        <v>63</v>
      </c>
    </row>
    <row r="458" spans="1:12" x14ac:dyDescent="0.2">
      <c r="C458" t="s">
        <v>64</v>
      </c>
      <c r="G458" s="8">
        <v>1</v>
      </c>
      <c r="H458" s="8" t="s">
        <v>308</v>
      </c>
      <c r="I458" s="13">
        <v>0.06</v>
      </c>
      <c r="J458" s="16">
        <v>4588</v>
      </c>
      <c r="K458" s="15">
        <f t="shared" ref="K458:K463" si="52">G458*I458*J458</f>
        <v>275.27999999999997</v>
      </c>
    </row>
    <row r="459" spans="1:12" x14ac:dyDescent="0.2">
      <c r="C459" t="s">
        <v>65</v>
      </c>
      <c r="G459" s="8">
        <v>1</v>
      </c>
      <c r="H459" s="8" t="s">
        <v>308</v>
      </c>
      <c r="I459" s="13">
        <v>0.05</v>
      </c>
      <c r="J459" s="16">
        <v>4588</v>
      </c>
      <c r="K459" s="15">
        <f t="shared" si="52"/>
        <v>229.4</v>
      </c>
    </row>
    <row r="460" spans="1:12" x14ac:dyDescent="0.2">
      <c r="C460" t="s">
        <v>66</v>
      </c>
      <c r="G460" s="8">
        <v>1</v>
      </c>
      <c r="H460" s="8" t="s">
        <v>308</v>
      </c>
      <c r="I460" s="11">
        <v>6.2E-2</v>
      </c>
      <c r="J460" s="16">
        <v>4588</v>
      </c>
      <c r="K460" s="15">
        <f t="shared" si="52"/>
        <v>284.45600000000002</v>
      </c>
    </row>
    <row r="461" spans="1:12" x14ac:dyDescent="0.2">
      <c r="C461" t="s">
        <v>67</v>
      </c>
      <c r="G461" s="8">
        <v>1</v>
      </c>
      <c r="H461" s="8" t="s">
        <v>308</v>
      </c>
      <c r="I461" s="11">
        <v>1.4500000000000001E-2</v>
      </c>
      <c r="J461" s="16">
        <v>4588</v>
      </c>
      <c r="K461" s="15">
        <f t="shared" si="52"/>
        <v>66.52600000000001</v>
      </c>
    </row>
    <row r="462" spans="1:12" x14ac:dyDescent="0.2">
      <c r="C462" t="s">
        <v>68</v>
      </c>
      <c r="G462" s="8">
        <v>1</v>
      </c>
      <c r="H462" s="8" t="s">
        <v>308</v>
      </c>
      <c r="I462" s="11">
        <v>6.0000000000000001E-3</v>
      </c>
      <c r="J462" s="16">
        <v>4588</v>
      </c>
      <c r="K462" s="15">
        <f t="shared" si="52"/>
        <v>27.528000000000002</v>
      </c>
    </row>
    <row r="463" spans="1:12" x14ac:dyDescent="0.2">
      <c r="C463" t="s">
        <v>69</v>
      </c>
      <c r="G463" s="8">
        <v>1</v>
      </c>
      <c r="H463" s="8" t="s">
        <v>308</v>
      </c>
      <c r="I463" s="11">
        <v>5.8000000000000003E-2</v>
      </c>
      <c r="J463" s="16">
        <v>4588</v>
      </c>
      <c r="K463" s="15">
        <f t="shared" si="52"/>
        <v>266.10400000000004</v>
      </c>
      <c r="L463" s="1">
        <f>SUM(K458:K463)</f>
        <v>1149.2940000000001</v>
      </c>
    </row>
    <row r="464" spans="1:12" x14ac:dyDescent="0.2">
      <c r="A464" s="2" t="s">
        <v>187</v>
      </c>
      <c r="L464" s="3">
        <f>L439+L445+L449+L453+L456+L463</f>
        <v>9487.253999999999</v>
      </c>
    </row>
    <row r="466" spans="1:12" x14ac:dyDescent="0.2">
      <c r="A466" s="2" t="s">
        <v>188</v>
      </c>
    </row>
    <row r="467" spans="1:12" x14ac:dyDescent="0.2">
      <c r="A467">
        <v>3101</v>
      </c>
      <c r="C467" t="s">
        <v>189</v>
      </c>
    </row>
    <row r="468" spans="1:12" x14ac:dyDescent="0.2">
      <c r="B468" s="6"/>
      <c r="C468" t="s">
        <v>57</v>
      </c>
      <c r="G468" s="8">
        <v>0.5</v>
      </c>
      <c r="H468" s="8" t="s">
        <v>60</v>
      </c>
      <c r="I468" s="8">
        <v>1</v>
      </c>
      <c r="J468" s="8">
        <v>400</v>
      </c>
      <c r="K468" s="15">
        <f t="shared" ref="K468:K471" si="53">G468*I468*J468</f>
        <v>200</v>
      </c>
    </row>
    <row r="469" spans="1:12" x14ac:dyDescent="0.2">
      <c r="B469" s="6"/>
      <c r="C469" t="s">
        <v>59</v>
      </c>
      <c r="G469" s="8">
        <v>5</v>
      </c>
      <c r="H469" s="8" t="s">
        <v>60</v>
      </c>
      <c r="I469" s="8">
        <v>1</v>
      </c>
      <c r="J469" s="8">
        <v>400</v>
      </c>
      <c r="K469" s="15">
        <f t="shared" si="53"/>
        <v>2000</v>
      </c>
    </row>
    <row r="470" spans="1:12" x14ac:dyDescent="0.2">
      <c r="B470" s="6"/>
      <c r="C470" t="s">
        <v>61</v>
      </c>
      <c r="G470" s="8">
        <v>0.5</v>
      </c>
      <c r="H470" s="8" t="s">
        <v>60</v>
      </c>
      <c r="I470" s="8">
        <v>1</v>
      </c>
      <c r="J470" s="8">
        <v>400</v>
      </c>
      <c r="K470" s="15">
        <f t="shared" si="53"/>
        <v>200</v>
      </c>
    </row>
    <row r="471" spans="1:12" x14ac:dyDescent="0.2">
      <c r="B471" s="6"/>
      <c r="C471" t="s">
        <v>131</v>
      </c>
      <c r="G471" s="8">
        <v>5</v>
      </c>
      <c r="H471" s="8" t="s">
        <v>77</v>
      </c>
      <c r="I471" s="8">
        <v>1</v>
      </c>
      <c r="J471" s="8">
        <v>57.14</v>
      </c>
      <c r="K471" s="15">
        <f t="shared" si="53"/>
        <v>285.7</v>
      </c>
    </row>
    <row r="472" spans="1:12" x14ac:dyDescent="0.2">
      <c r="B472" t="s">
        <v>47</v>
      </c>
      <c r="L472" s="1">
        <f>SUM(K467:K471)</f>
        <v>2685.7</v>
      </c>
    </row>
    <row r="473" spans="1:12" x14ac:dyDescent="0.2">
      <c r="A473">
        <v>3102</v>
      </c>
      <c r="C473" t="s">
        <v>190</v>
      </c>
    </row>
    <row r="474" spans="1:12" x14ac:dyDescent="0.2">
      <c r="B474" s="6"/>
      <c r="C474" t="s">
        <v>57</v>
      </c>
      <c r="G474" s="8">
        <v>0.5</v>
      </c>
      <c r="H474" s="8" t="s">
        <v>60</v>
      </c>
      <c r="I474" s="8">
        <v>1</v>
      </c>
      <c r="J474" s="8">
        <v>286.16000000000003</v>
      </c>
      <c r="K474" s="15">
        <f t="shared" ref="K474:K477" si="54">G474*I474*J474</f>
        <v>143.08000000000001</v>
      </c>
    </row>
    <row r="475" spans="1:12" x14ac:dyDescent="0.2">
      <c r="B475" s="6"/>
      <c r="C475" t="s">
        <v>59</v>
      </c>
      <c r="G475" s="8">
        <v>5</v>
      </c>
      <c r="H475" s="8" t="s">
        <v>60</v>
      </c>
      <c r="I475" s="8">
        <v>1</v>
      </c>
      <c r="J475" s="8">
        <v>286.16000000000003</v>
      </c>
      <c r="K475" s="15">
        <f t="shared" si="54"/>
        <v>1430.8000000000002</v>
      </c>
    </row>
    <row r="476" spans="1:12" x14ac:dyDescent="0.2">
      <c r="B476" s="6"/>
      <c r="C476" t="s">
        <v>61</v>
      </c>
      <c r="G476" s="8">
        <v>0.5</v>
      </c>
      <c r="H476" s="8" t="s">
        <v>60</v>
      </c>
      <c r="I476" s="8">
        <v>1</v>
      </c>
      <c r="J476" s="8">
        <v>286.16000000000003</v>
      </c>
      <c r="K476" s="15">
        <f t="shared" si="54"/>
        <v>143.08000000000001</v>
      </c>
    </row>
    <row r="477" spans="1:12" x14ac:dyDescent="0.2">
      <c r="B477" s="6"/>
      <c r="C477" t="s">
        <v>131</v>
      </c>
      <c r="G477" s="8">
        <v>5</v>
      </c>
      <c r="H477" s="8" t="s">
        <v>77</v>
      </c>
      <c r="I477" s="8">
        <v>1</v>
      </c>
      <c r="J477" s="8">
        <v>46.12</v>
      </c>
      <c r="K477" s="15">
        <f t="shared" si="54"/>
        <v>230.6</v>
      </c>
    </row>
    <row r="478" spans="1:12" x14ac:dyDescent="0.2">
      <c r="B478" t="s">
        <v>47</v>
      </c>
      <c r="L478" s="1">
        <f>SUM(K473:K477)</f>
        <v>1947.56</v>
      </c>
    </row>
    <row r="479" spans="1:12" x14ac:dyDescent="0.2">
      <c r="A479">
        <v>3103</v>
      </c>
      <c r="C479" t="s">
        <v>318</v>
      </c>
    </row>
    <row r="480" spans="1:12" x14ac:dyDescent="0.2">
      <c r="B480" s="6"/>
      <c r="C480" t="s">
        <v>59</v>
      </c>
      <c r="G480" s="8">
        <v>5</v>
      </c>
      <c r="H480" s="8" t="s">
        <v>60</v>
      </c>
      <c r="I480" s="8">
        <v>1</v>
      </c>
      <c r="J480" s="8">
        <v>249.48</v>
      </c>
      <c r="K480" s="15">
        <f t="shared" ref="K480:K481" si="55">G480*I480*J480</f>
        <v>1247.3999999999999</v>
      </c>
    </row>
    <row r="481" spans="1:12" x14ac:dyDescent="0.2">
      <c r="B481" s="6"/>
      <c r="C481" t="s">
        <v>131</v>
      </c>
      <c r="G481" s="8">
        <v>5</v>
      </c>
      <c r="H481" s="8" t="s">
        <v>77</v>
      </c>
      <c r="I481" s="8">
        <v>1</v>
      </c>
      <c r="J481" s="8">
        <v>35.64</v>
      </c>
      <c r="K481" s="15">
        <f t="shared" si="55"/>
        <v>178.2</v>
      </c>
    </row>
    <row r="482" spans="1:12" x14ac:dyDescent="0.2">
      <c r="B482" t="s">
        <v>47</v>
      </c>
      <c r="L482" s="1">
        <f>SUM(K480:K481)</f>
        <v>1425.6</v>
      </c>
    </row>
    <row r="483" spans="1:12" x14ac:dyDescent="0.2">
      <c r="A483">
        <v>3109</v>
      </c>
      <c r="C483" t="s">
        <v>191</v>
      </c>
    </row>
    <row r="484" spans="1:12" x14ac:dyDescent="0.2">
      <c r="C484" t="s">
        <v>192</v>
      </c>
      <c r="G484" s="8">
        <v>1</v>
      </c>
      <c r="H484" s="8" t="s">
        <v>58</v>
      </c>
      <c r="I484" s="8">
        <v>0</v>
      </c>
      <c r="J484" s="8">
        <v>150</v>
      </c>
      <c r="K484" s="15">
        <f t="shared" ref="K484:K486" si="56">G484*I484*J484</f>
        <v>0</v>
      </c>
    </row>
    <row r="485" spans="1:12" x14ac:dyDescent="0.2">
      <c r="C485" t="s">
        <v>317</v>
      </c>
      <c r="G485" s="8">
        <v>1</v>
      </c>
      <c r="H485" s="8" t="s">
        <v>55</v>
      </c>
      <c r="I485" s="8">
        <v>1</v>
      </c>
      <c r="J485" s="8">
        <v>1500</v>
      </c>
      <c r="K485" s="15">
        <f t="shared" si="56"/>
        <v>1500</v>
      </c>
    </row>
    <row r="486" spans="1:12" x14ac:dyDescent="0.2">
      <c r="C486" t="s">
        <v>194</v>
      </c>
      <c r="G486" s="8">
        <v>2</v>
      </c>
      <c r="H486" s="8" t="s">
        <v>60</v>
      </c>
      <c r="I486" s="8">
        <v>0</v>
      </c>
      <c r="J486" s="8">
        <v>175</v>
      </c>
      <c r="K486" s="15">
        <f t="shared" si="56"/>
        <v>0</v>
      </c>
    </row>
    <row r="487" spans="1:12" x14ac:dyDescent="0.2">
      <c r="B487" t="s">
        <v>47</v>
      </c>
      <c r="L487" s="1">
        <f>SUM(K485:K486)</f>
        <v>1500</v>
      </c>
    </row>
    <row r="488" spans="1:12" x14ac:dyDescent="0.2">
      <c r="A488">
        <v>3116</v>
      </c>
      <c r="C488" t="s">
        <v>195</v>
      </c>
    </row>
    <row r="489" spans="1:12" x14ac:dyDescent="0.2">
      <c r="C489" t="s">
        <v>196</v>
      </c>
      <c r="G489" s="8">
        <v>1</v>
      </c>
      <c r="H489" s="8" t="s">
        <v>58</v>
      </c>
      <c r="I489" s="8">
        <v>1</v>
      </c>
      <c r="J489" s="15">
        <v>5000</v>
      </c>
      <c r="K489" s="15">
        <f t="shared" ref="K489" si="57">G489*I489*J489</f>
        <v>5000</v>
      </c>
    </row>
    <row r="490" spans="1:12" x14ac:dyDescent="0.2">
      <c r="B490" t="s">
        <v>47</v>
      </c>
      <c r="L490" s="1">
        <f>K489</f>
        <v>5000</v>
      </c>
    </row>
    <row r="491" spans="1:12" x14ac:dyDescent="0.2">
      <c r="A491">
        <v>3118</v>
      </c>
      <c r="C491" t="s">
        <v>197</v>
      </c>
    </row>
    <row r="492" spans="1:12" x14ac:dyDescent="0.2">
      <c r="C492" t="s">
        <v>198</v>
      </c>
      <c r="G492" s="8">
        <v>1</v>
      </c>
      <c r="H492" s="8" t="s">
        <v>58</v>
      </c>
      <c r="I492" s="8">
        <v>1</v>
      </c>
      <c r="J492" s="8">
        <v>500</v>
      </c>
      <c r="K492" s="15">
        <f t="shared" ref="K492" si="58">G492*I492*J492</f>
        <v>500</v>
      </c>
    </row>
    <row r="493" spans="1:12" x14ac:dyDescent="0.2">
      <c r="B493" t="s">
        <v>47</v>
      </c>
      <c r="L493" s="1">
        <f>K492</f>
        <v>500</v>
      </c>
    </row>
    <row r="494" spans="1:12" x14ac:dyDescent="0.2">
      <c r="A494">
        <v>3199</v>
      </c>
      <c r="C494" t="s">
        <v>63</v>
      </c>
    </row>
    <row r="495" spans="1:12" x14ac:dyDescent="0.2">
      <c r="C495" t="s">
        <v>64</v>
      </c>
      <c r="G495" s="8">
        <v>1</v>
      </c>
      <c r="H495" s="8" t="s">
        <v>308</v>
      </c>
      <c r="I495" s="13">
        <v>0.06</v>
      </c>
      <c r="J495" s="16">
        <v>6066</v>
      </c>
      <c r="K495" s="15">
        <f t="shared" ref="K495:K500" si="59">G495*I495*J495</f>
        <v>363.96</v>
      </c>
    </row>
    <row r="496" spans="1:12" x14ac:dyDescent="0.2">
      <c r="C496" t="s">
        <v>65</v>
      </c>
      <c r="G496" s="8">
        <v>1</v>
      </c>
      <c r="H496" s="8" t="s">
        <v>308</v>
      </c>
      <c r="I496" s="13">
        <v>0.05</v>
      </c>
      <c r="J496" s="16">
        <v>6066</v>
      </c>
      <c r="K496" s="15">
        <f t="shared" si="59"/>
        <v>303.3</v>
      </c>
    </row>
    <row r="497" spans="1:12" x14ac:dyDescent="0.2">
      <c r="C497" t="s">
        <v>66</v>
      </c>
      <c r="G497" s="8">
        <v>1</v>
      </c>
      <c r="H497" s="8" t="s">
        <v>308</v>
      </c>
      <c r="I497" s="11">
        <v>6.2E-2</v>
      </c>
      <c r="J497" s="16">
        <v>6066</v>
      </c>
      <c r="K497" s="15">
        <f t="shared" si="59"/>
        <v>376.09199999999998</v>
      </c>
    </row>
    <row r="498" spans="1:12" x14ac:dyDescent="0.2">
      <c r="C498" t="s">
        <v>199</v>
      </c>
      <c r="G498" s="8">
        <v>1</v>
      </c>
      <c r="H498" s="8" t="s">
        <v>308</v>
      </c>
      <c r="I498" s="11">
        <v>1.4500000000000001E-2</v>
      </c>
      <c r="J498" s="16">
        <v>6066</v>
      </c>
      <c r="K498" s="15">
        <f t="shared" si="59"/>
        <v>87.957000000000008</v>
      </c>
    </row>
    <row r="499" spans="1:12" x14ac:dyDescent="0.2">
      <c r="C499" t="s">
        <v>68</v>
      </c>
      <c r="G499" s="8">
        <v>1</v>
      </c>
      <c r="H499" s="8" t="s">
        <v>308</v>
      </c>
      <c r="I499" s="11">
        <v>6.0000000000000001E-3</v>
      </c>
      <c r="J499" s="16">
        <v>6066</v>
      </c>
      <c r="K499" s="15">
        <f t="shared" si="59"/>
        <v>36.396000000000001</v>
      </c>
    </row>
    <row r="500" spans="1:12" x14ac:dyDescent="0.2">
      <c r="C500" t="s">
        <v>69</v>
      </c>
      <c r="G500" s="8">
        <v>1</v>
      </c>
      <c r="H500" s="8" t="s">
        <v>308</v>
      </c>
      <c r="I500" s="11">
        <v>5.8000000000000003E-2</v>
      </c>
      <c r="J500" s="16">
        <v>6066</v>
      </c>
      <c r="K500" s="15">
        <f t="shared" si="59"/>
        <v>351.82800000000003</v>
      </c>
    </row>
    <row r="501" spans="1:12" x14ac:dyDescent="0.2">
      <c r="B501" t="s">
        <v>47</v>
      </c>
      <c r="L501" s="1">
        <f>SUM(K495:K500)</f>
        <v>1519.5329999999999</v>
      </c>
    </row>
    <row r="502" spans="1:12" x14ac:dyDescent="0.2">
      <c r="A502" s="2" t="s">
        <v>200</v>
      </c>
      <c r="L502" s="3">
        <v>15734</v>
      </c>
    </row>
    <row r="504" spans="1:12" x14ac:dyDescent="0.2">
      <c r="A504" s="2" t="s">
        <v>201</v>
      </c>
      <c r="B504" s="2"/>
    </row>
    <row r="505" spans="1:12" x14ac:dyDescent="0.2">
      <c r="A505">
        <v>3216</v>
      </c>
      <c r="C505" t="s">
        <v>202</v>
      </c>
    </row>
    <row r="506" spans="1:12" x14ac:dyDescent="0.2">
      <c r="C506" t="s">
        <v>203</v>
      </c>
      <c r="G506" s="8">
        <v>2</v>
      </c>
      <c r="H506" s="8" t="s">
        <v>60</v>
      </c>
      <c r="I506" s="8">
        <v>1</v>
      </c>
      <c r="J506" s="8">
        <v>125</v>
      </c>
      <c r="K506" s="15">
        <f t="shared" ref="K506:K509" si="60">G506*I506*J506</f>
        <v>250</v>
      </c>
    </row>
    <row r="507" spans="1:12" x14ac:dyDescent="0.2">
      <c r="C507" t="s">
        <v>204</v>
      </c>
      <c r="G507" s="8">
        <v>2</v>
      </c>
      <c r="H507" s="8" t="s">
        <v>60</v>
      </c>
      <c r="I507" s="8">
        <v>1</v>
      </c>
      <c r="J507" s="8">
        <v>125</v>
      </c>
      <c r="K507" s="15">
        <f t="shared" si="60"/>
        <v>250</v>
      </c>
    </row>
    <row r="508" spans="1:12" x14ac:dyDescent="0.2">
      <c r="C508" t="s">
        <v>205</v>
      </c>
      <c r="G508" s="8">
        <v>2</v>
      </c>
      <c r="H508" s="8" t="s">
        <v>60</v>
      </c>
      <c r="I508" s="8">
        <v>1</v>
      </c>
      <c r="J508" s="8">
        <v>125</v>
      </c>
      <c r="K508" s="15">
        <f t="shared" si="60"/>
        <v>250</v>
      </c>
    </row>
    <row r="509" spans="1:12" x14ac:dyDescent="0.2">
      <c r="C509" t="s">
        <v>206</v>
      </c>
      <c r="G509" s="8">
        <v>2</v>
      </c>
      <c r="H509" s="8" t="s">
        <v>60</v>
      </c>
      <c r="I509" s="8">
        <v>1</v>
      </c>
      <c r="J509" s="8">
        <v>125</v>
      </c>
      <c r="K509" s="15">
        <f t="shared" si="60"/>
        <v>250</v>
      </c>
    </row>
    <row r="510" spans="1:12" x14ac:dyDescent="0.2">
      <c r="B510" t="s">
        <v>47</v>
      </c>
      <c r="L510" s="1">
        <f>SUM(K506:K509)</f>
        <v>1000</v>
      </c>
    </row>
    <row r="511" spans="1:12" x14ac:dyDescent="0.2">
      <c r="L511" s="1"/>
    </row>
    <row r="512" spans="1:12" x14ac:dyDescent="0.2">
      <c r="A512">
        <v>3221</v>
      </c>
      <c r="C512" t="s">
        <v>207</v>
      </c>
    </row>
    <row r="513" spans="1:12" x14ac:dyDescent="0.2">
      <c r="C513" t="s">
        <v>208</v>
      </c>
      <c r="G513" s="8">
        <v>2</v>
      </c>
      <c r="H513" s="8" t="s">
        <v>60</v>
      </c>
      <c r="I513" s="8">
        <v>1</v>
      </c>
      <c r="J513" s="15">
        <v>1500</v>
      </c>
      <c r="K513" s="15">
        <f t="shared" ref="K513:K515" si="61">G513*I513*J513</f>
        <v>3000</v>
      </c>
    </row>
    <row r="514" spans="1:12" x14ac:dyDescent="0.2">
      <c r="B514" s="6"/>
      <c r="C514" t="s">
        <v>209</v>
      </c>
      <c r="G514" s="8">
        <v>2</v>
      </c>
      <c r="H514" s="8" t="s">
        <v>60</v>
      </c>
      <c r="I514" s="8">
        <v>1</v>
      </c>
      <c r="J514" s="8">
        <v>600</v>
      </c>
      <c r="K514" s="15">
        <f t="shared" si="61"/>
        <v>1200</v>
      </c>
    </row>
    <row r="515" spans="1:12" x14ac:dyDescent="0.2">
      <c r="B515" s="6"/>
      <c r="C515" t="s">
        <v>210</v>
      </c>
      <c r="G515" s="8">
        <v>0</v>
      </c>
      <c r="H515" s="8" t="s">
        <v>75</v>
      </c>
      <c r="I515" s="8">
        <v>2</v>
      </c>
      <c r="J515" s="8">
        <v>81.819999999999993</v>
      </c>
      <c r="K515" s="15">
        <f t="shared" si="61"/>
        <v>0</v>
      </c>
    </row>
    <row r="516" spans="1:12" x14ac:dyDescent="0.2">
      <c r="B516" t="s">
        <v>47</v>
      </c>
      <c r="L516" s="1">
        <f>SUM(K512:K515)</f>
        <v>4200</v>
      </c>
    </row>
    <row r="517" spans="1:12" x14ac:dyDescent="0.2">
      <c r="L517" s="1"/>
    </row>
    <row r="518" spans="1:12" x14ac:dyDescent="0.2">
      <c r="A518">
        <v>3299</v>
      </c>
      <c r="C518" t="s">
        <v>63</v>
      </c>
    </row>
    <row r="519" spans="1:12" x14ac:dyDescent="0.2">
      <c r="C519" t="s">
        <v>64</v>
      </c>
      <c r="G519" s="8">
        <v>1</v>
      </c>
      <c r="H519" s="8" t="s">
        <v>308</v>
      </c>
      <c r="I519" s="13">
        <v>0.06</v>
      </c>
      <c r="J519" s="8">
        <v>763.64</v>
      </c>
      <c r="K519" s="15">
        <f t="shared" ref="K519:K524" si="62">G519*I519*J519</f>
        <v>45.818399999999997</v>
      </c>
    </row>
    <row r="520" spans="1:12" x14ac:dyDescent="0.2">
      <c r="C520" t="s">
        <v>65</v>
      </c>
      <c r="G520" s="8">
        <v>1</v>
      </c>
      <c r="H520" s="8" t="s">
        <v>308</v>
      </c>
      <c r="I520" s="13">
        <v>0.05</v>
      </c>
      <c r="J520" s="8">
        <v>763.64</v>
      </c>
      <c r="K520" s="15">
        <f t="shared" si="62"/>
        <v>38.182000000000002</v>
      </c>
    </row>
    <row r="521" spans="1:12" x14ac:dyDescent="0.2">
      <c r="C521" t="s">
        <v>66</v>
      </c>
      <c r="G521" s="8">
        <v>1</v>
      </c>
      <c r="H521" s="8" t="s">
        <v>308</v>
      </c>
      <c r="I521" s="11">
        <v>6.2E-2</v>
      </c>
      <c r="J521" s="8">
        <v>763.64</v>
      </c>
      <c r="K521" s="15">
        <f t="shared" si="62"/>
        <v>47.345680000000002</v>
      </c>
    </row>
    <row r="522" spans="1:12" x14ac:dyDescent="0.2">
      <c r="C522" t="s">
        <v>67</v>
      </c>
      <c r="G522" s="8">
        <v>1</v>
      </c>
      <c r="H522" s="8" t="s">
        <v>308</v>
      </c>
      <c r="I522" s="11">
        <v>1.4500000000000001E-2</v>
      </c>
      <c r="J522" s="8">
        <v>763.64</v>
      </c>
      <c r="K522" s="15">
        <f t="shared" si="62"/>
        <v>11.07278</v>
      </c>
    </row>
    <row r="523" spans="1:12" x14ac:dyDescent="0.2">
      <c r="C523" t="s">
        <v>68</v>
      </c>
      <c r="G523" s="8">
        <v>1</v>
      </c>
      <c r="H523" s="8" t="s">
        <v>308</v>
      </c>
      <c r="I523" s="11">
        <v>6.0000000000000001E-3</v>
      </c>
      <c r="J523" s="8">
        <v>763.64</v>
      </c>
      <c r="K523" s="15">
        <f t="shared" si="62"/>
        <v>4.5818399999999997</v>
      </c>
    </row>
    <row r="524" spans="1:12" x14ac:dyDescent="0.2">
      <c r="C524" t="s">
        <v>69</v>
      </c>
      <c r="G524" s="8">
        <v>1</v>
      </c>
      <c r="H524" s="8" t="s">
        <v>308</v>
      </c>
      <c r="I524" s="11">
        <v>5.8000000000000003E-2</v>
      </c>
      <c r="J524" s="8">
        <v>763.64</v>
      </c>
      <c r="K524" s="15">
        <f t="shared" si="62"/>
        <v>44.291119999999999</v>
      </c>
      <c r="L524" s="1">
        <f>SUM(K519:K524)</f>
        <v>191.29182</v>
      </c>
    </row>
    <row r="525" spans="1:12" x14ac:dyDescent="0.2">
      <c r="A525" s="2" t="s">
        <v>211</v>
      </c>
      <c r="L525" s="3">
        <f>L510+L516+L524</f>
        <v>5391.2918200000004</v>
      </c>
    </row>
    <row r="527" spans="1:12" x14ac:dyDescent="0.2">
      <c r="A527" t="s">
        <v>212</v>
      </c>
    </row>
    <row r="528" spans="1:12" x14ac:dyDescent="0.2">
      <c r="A528">
        <v>3301</v>
      </c>
      <c r="C528" t="s">
        <v>320</v>
      </c>
    </row>
    <row r="529" spans="1:12" x14ac:dyDescent="0.2">
      <c r="B529" s="6"/>
      <c r="C529" t="s">
        <v>57</v>
      </c>
      <c r="G529" s="8">
        <v>1</v>
      </c>
      <c r="H529" s="8" t="s">
        <v>75</v>
      </c>
      <c r="I529" s="8">
        <v>1</v>
      </c>
      <c r="J529" s="8">
        <v>322.83999999999997</v>
      </c>
      <c r="K529" s="15">
        <f t="shared" ref="K529:K531" si="63">G529*I529*J529</f>
        <v>322.83999999999997</v>
      </c>
    </row>
    <row r="530" spans="1:12" x14ac:dyDescent="0.2">
      <c r="B530" s="6"/>
      <c r="C530" t="s">
        <v>59</v>
      </c>
      <c r="G530" s="8">
        <v>5</v>
      </c>
      <c r="H530" s="8" t="s">
        <v>60</v>
      </c>
      <c r="I530" s="8">
        <v>1</v>
      </c>
      <c r="J530" s="8">
        <v>322.83999999999997</v>
      </c>
      <c r="K530" s="15">
        <f t="shared" si="63"/>
        <v>1614.1999999999998</v>
      </c>
    </row>
    <row r="531" spans="1:12" x14ac:dyDescent="0.2">
      <c r="B531" s="6"/>
      <c r="C531" t="s">
        <v>76</v>
      </c>
      <c r="G531" s="8">
        <v>2</v>
      </c>
      <c r="H531" s="8" t="s">
        <v>77</v>
      </c>
      <c r="I531" s="8">
        <v>5</v>
      </c>
      <c r="J531" s="8">
        <v>46.12</v>
      </c>
      <c r="K531" s="15">
        <f t="shared" si="63"/>
        <v>461.2</v>
      </c>
    </row>
    <row r="532" spans="1:12" x14ac:dyDescent="0.2">
      <c r="B532" t="s">
        <v>47</v>
      </c>
      <c r="L532" s="1">
        <f>SUM(K527:K532)</f>
        <v>2398.2399999999998</v>
      </c>
    </row>
    <row r="533" spans="1:12" x14ac:dyDescent="0.2">
      <c r="L533" s="1"/>
    </row>
    <row r="534" spans="1:12" x14ac:dyDescent="0.2">
      <c r="A534">
        <v>3302</v>
      </c>
      <c r="C534" t="s">
        <v>321</v>
      </c>
    </row>
    <row r="535" spans="1:12" x14ac:dyDescent="0.2">
      <c r="B535" s="6"/>
      <c r="C535" t="s">
        <v>59</v>
      </c>
      <c r="G535" s="8">
        <v>5</v>
      </c>
      <c r="H535" s="8" t="s">
        <v>60</v>
      </c>
      <c r="I535" s="8">
        <v>1</v>
      </c>
      <c r="J535" s="8">
        <v>286.16000000000003</v>
      </c>
      <c r="K535" s="15">
        <f t="shared" ref="K535:K536" si="64">G535*I535*J535</f>
        <v>1430.8000000000002</v>
      </c>
    </row>
    <row r="536" spans="1:12" x14ac:dyDescent="0.2">
      <c r="B536" s="6"/>
      <c r="C536" t="s">
        <v>76</v>
      </c>
      <c r="G536" s="8">
        <v>2</v>
      </c>
      <c r="H536" s="8" t="s">
        <v>77</v>
      </c>
      <c r="I536" s="8">
        <v>5</v>
      </c>
      <c r="J536" s="8">
        <v>40.880000000000003</v>
      </c>
      <c r="K536" s="15">
        <f t="shared" si="64"/>
        <v>408.8</v>
      </c>
    </row>
    <row r="537" spans="1:12" x14ac:dyDescent="0.2">
      <c r="B537" t="s">
        <v>47</v>
      </c>
      <c r="L537" s="1">
        <f>SUM(K532:K537)</f>
        <v>1839.6000000000001</v>
      </c>
    </row>
    <row r="538" spans="1:12" x14ac:dyDescent="0.2">
      <c r="L538" s="1"/>
    </row>
    <row r="539" spans="1:12" x14ac:dyDescent="0.2">
      <c r="A539">
        <v>3303</v>
      </c>
      <c r="C539" t="s">
        <v>322</v>
      </c>
    </row>
    <row r="540" spans="1:12" x14ac:dyDescent="0.2">
      <c r="B540" s="6"/>
      <c r="C540" t="s">
        <v>57</v>
      </c>
      <c r="G540" s="8">
        <v>1</v>
      </c>
      <c r="H540" s="8" t="s">
        <v>60</v>
      </c>
      <c r="I540" s="8">
        <v>1</v>
      </c>
      <c r="J540" s="8">
        <v>322.83999999999997</v>
      </c>
      <c r="K540" s="15">
        <f t="shared" ref="K540:K542" si="65">G540*I540*J540</f>
        <v>322.83999999999997</v>
      </c>
    </row>
    <row r="541" spans="1:12" x14ac:dyDescent="0.2">
      <c r="B541" s="6"/>
      <c r="C541" t="s">
        <v>59</v>
      </c>
      <c r="G541" s="8">
        <v>5</v>
      </c>
      <c r="H541" s="8" t="s">
        <v>60</v>
      </c>
      <c r="I541" s="8">
        <v>1</v>
      </c>
      <c r="J541" s="8">
        <v>322.83999999999997</v>
      </c>
      <c r="K541" s="15">
        <f t="shared" si="65"/>
        <v>1614.1999999999998</v>
      </c>
    </row>
    <row r="542" spans="1:12" x14ac:dyDescent="0.2">
      <c r="B542" s="6"/>
      <c r="C542" t="s">
        <v>76</v>
      </c>
      <c r="G542" s="8">
        <v>2</v>
      </c>
      <c r="H542" s="8" t="s">
        <v>77</v>
      </c>
      <c r="I542" s="8">
        <v>5</v>
      </c>
      <c r="J542" s="8">
        <v>46.12</v>
      </c>
      <c r="K542" s="15">
        <f t="shared" si="65"/>
        <v>461.2</v>
      </c>
    </row>
    <row r="543" spans="1:12" x14ac:dyDescent="0.2">
      <c r="B543" t="s">
        <v>47</v>
      </c>
      <c r="L543" s="1">
        <f>SUM(K540:K542)</f>
        <v>2398.2399999999998</v>
      </c>
    </row>
    <row r="544" spans="1:12" x14ac:dyDescent="0.2">
      <c r="A544">
        <v>3315</v>
      </c>
      <c r="C544" t="s">
        <v>323</v>
      </c>
    </row>
    <row r="545" spans="1:12" x14ac:dyDescent="0.2">
      <c r="C545" t="s">
        <v>324</v>
      </c>
      <c r="G545" s="8">
        <v>5</v>
      </c>
      <c r="H545" s="8" t="s">
        <v>60</v>
      </c>
      <c r="I545" s="8">
        <v>1</v>
      </c>
      <c r="J545" s="8">
        <v>35</v>
      </c>
      <c r="K545" s="15">
        <f t="shared" ref="K545:K546" si="66">G545*I545*J545</f>
        <v>175</v>
      </c>
    </row>
    <row r="546" spans="1:12" x14ac:dyDescent="0.2">
      <c r="C546" t="s">
        <v>325</v>
      </c>
      <c r="G546" s="8">
        <v>5</v>
      </c>
      <c r="H546" s="8" t="s">
        <v>60</v>
      </c>
      <c r="I546" s="8">
        <v>1</v>
      </c>
      <c r="J546" s="8">
        <v>35</v>
      </c>
      <c r="K546" s="15">
        <f t="shared" si="66"/>
        <v>175</v>
      </c>
    </row>
    <row r="547" spans="1:12" x14ac:dyDescent="0.2">
      <c r="B547" t="s">
        <v>47</v>
      </c>
      <c r="L547" s="1">
        <f>SUM(K544:K546)</f>
        <v>350</v>
      </c>
    </row>
    <row r="548" spans="1:12" x14ac:dyDescent="0.2">
      <c r="A548">
        <v>3317</v>
      </c>
      <c r="C548" t="s">
        <v>326</v>
      </c>
    </row>
    <row r="549" spans="1:12" x14ac:dyDescent="0.2">
      <c r="C549" t="s">
        <v>327</v>
      </c>
      <c r="G549" s="8">
        <v>1</v>
      </c>
      <c r="H549" s="8" t="s">
        <v>55</v>
      </c>
      <c r="I549" s="8">
        <v>1</v>
      </c>
      <c r="J549" s="8">
        <v>500</v>
      </c>
      <c r="K549" s="15">
        <f t="shared" ref="K549" si="67">G549*I549*J549</f>
        <v>500</v>
      </c>
    </row>
    <row r="550" spans="1:12" x14ac:dyDescent="0.2">
      <c r="L550" s="1">
        <f>K549</f>
        <v>500</v>
      </c>
    </row>
    <row r="551" spans="1:12" x14ac:dyDescent="0.2">
      <c r="A551">
        <v>3399</v>
      </c>
      <c r="C551" t="s">
        <v>63</v>
      </c>
    </row>
    <row r="552" spans="1:12" x14ac:dyDescent="0.2">
      <c r="C552" t="s">
        <v>64</v>
      </c>
      <c r="G552" s="8">
        <v>1</v>
      </c>
      <c r="H552" s="8" t="s">
        <v>308</v>
      </c>
      <c r="I552" s="13">
        <v>0.06</v>
      </c>
      <c r="J552" s="16">
        <v>6636</v>
      </c>
      <c r="K552" s="15">
        <f t="shared" ref="K552:K557" si="68">G552*I552*J552</f>
        <v>398.15999999999997</v>
      </c>
    </row>
    <row r="553" spans="1:12" x14ac:dyDescent="0.2">
      <c r="C553" t="s">
        <v>65</v>
      </c>
      <c r="G553" s="8">
        <v>1</v>
      </c>
      <c r="H553" s="8" t="s">
        <v>308</v>
      </c>
      <c r="I553" s="13">
        <v>0.05</v>
      </c>
      <c r="J553" s="16">
        <v>6636</v>
      </c>
      <c r="K553" s="15">
        <f t="shared" si="68"/>
        <v>331.8</v>
      </c>
    </row>
    <row r="554" spans="1:12" x14ac:dyDescent="0.2">
      <c r="C554" t="s">
        <v>66</v>
      </c>
      <c r="G554" s="8">
        <v>1</v>
      </c>
      <c r="H554" s="8" t="s">
        <v>308</v>
      </c>
      <c r="I554" s="11">
        <v>6.2E-2</v>
      </c>
      <c r="J554" s="16">
        <v>6636</v>
      </c>
      <c r="K554" s="15">
        <f t="shared" si="68"/>
        <v>411.43200000000002</v>
      </c>
    </row>
    <row r="555" spans="1:12" x14ac:dyDescent="0.2">
      <c r="C555" t="s">
        <v>67</v>
      </c>
      <c r="G555" s="8">
        <v>1</v>
      </c>
      <c r="H555" s="8" t="s">
        <v>308</v>
      </c>
      <c r="I555" s="11">
        <v>1.4500000000000001E-2</v>
      </c>
      <c r="J555" s="16">
        <v>6636</v>
      </c>
      <c r="K555" s="15">
        <f t="shared" si="68"/>
        <v>96.222000000000008</v>
      </c>
    </row>
    <row r="556" spans="1:12" x14ac:dyDescent="0.2">
      <c r="C556" t="s">
        <v>68</v>
      </c>
      <c r="G556" s="8">
        <v>1</v>
      </c>
      <c r="H556" s="8" t="s">
        <v>308</v>
      </c>
      <c r="I556" s="11">
        <v>6.0000000000000001E-3</v>
      </c>
      <c r="J556" s="16">
        <v>6636</v>
      </c>
      <c r="K556" s="15">
        <f t="shared" si="68"/>
        <v>39.816000000000003</v>
      </c>
    </row>
    <row r="557" spans="1:12" x14ac:dyDescent="0.2">
      <c r="C557" t="s">
        <v>69</v>
      </c>
      <c r="G557" s="8">
        <v>1</v>
      </c>
      <c r="H557" s="8" t="s">
        <v>308</v>
      </c>
      <c r="I557" s="11">
        <v>5.8000000000000003E-2</v>
      </c>
      <c r="J557" s="16">
        <v>6636</v>
      </c>
      <c r="K557" s="15">
        <f t="shared" si="68"/>
        <v>384.88800000000003</v>
      </c>
      <c r="L557" s="1">
        <f>SUM(K554:K556)</f>
        <v>547.47</v>
      </c>
    </row>
    <row r="558" spans="1:12" x14ac:dyDescent="0.2">
      <c r="A558" s="2" t="s">
        <v>213</v>
      </c>
      <c r="L558" s="3">
        <f>L532+L537+L543+L547+L550+L557</f>
        <v>8033.55</v>
      </c>
    </row>
    <row r="560" spans="1:12" x14ac:dyDescent="0.2">
      <c r="A560" s="2" t="s">
        <v>214</v>
      </c>
    </row>
    <row r="561" spans="1:12" x14ac:dyDescent="0.2">
      <c r="A561">
        <v>3401</v>
      </c>
      <c r="C561" t="s">
        <v>215</v>
      </c>
    </row>
    <row r="562" spans="1:12" x14ac:dyDescent="0.2">
      <c r="B562" s="6"/>
      <c r="C562" t="s">
        <v>57</v>
      </c>
      <c r="G562" s="8">
        <v>2</v>
      </c>
      <c r="H562" s="8" t="s">
        <v>60</v>
      </c>
      <c r="I562" s="8">
        <v>1</v>
      </c>
      <c r="J562" s="8">
        <v>322.83999999999997</v>
      </c>
      <c r="K562" s="15">
        <f t="shared" ref="K562:K563" si="69">G562*I562*J562</f>
        <v>645.67999999999995</v>
      </c>
    </row>
    <row r="563" spans="1:12" x14ac:dyDescent="0.2">
      <c r="B563" s="6"/>
      <c r="C563" t="s">
        <v>59</v>
      </c>
      <c r="G563" s="8">
        <v>5</v>
      </c>
      <c r="H563" s="8" t="s">
        <v>60</v>
      </c>
      <c r="I563" s="8">
        <v>1</v>
      </c>
      <c r="J563" s="8">
        <v>322.83999999999997</v>
      </c>
      <c r="K563" s="15">
        <f t="shared" si="69"/>
        <v>1614.1999999999998</v>
      </c>
    </row>
    <row r="564" spans="1:12" x14ac:dyDescent="0.2">
      <c r="B564" t="s">
        <v>47</v>
      </c>
      <c r="L564" s="1">
        <f>SUM(K561:K563)</f>
        <v>2259.8799999999997</v>
      </c>
    </row>
    <row r="565" spans="1:12" x14ac:dyDescent="0.2">
      <c r="A565">
        <v>3402</v>
      </c>
      <c r="C565" t="s">
        <v>216</v>
      </c>
    </row>
    <row r="566" spans="1:12" x14ac:dyDescent="0.2">
      <c r="B566" s="6"/>
      <c r="C566" t="s">
        <v>59</v>
      </c>
      <c r="G566" s="8">
        <v>5</v>
      </c>
      <c r="H566" s="8" t="s">
        <v>60</v>
      </c>
      <c r="I566" s="8">
        <v>1</v>
      </c>
      <c r="J566" s="8">
        <v>286.16000000000003</v>
      </c>
      <c r="K566" s="15">
        <f t="shared" ref="K566" si="70">G566*I566*J566</f>
        <v>1430.8000000000002</v>
      </c>
    </row>
    <row r="567" spans="1:12" x14ac:dyDescent="0.2">
      <c r="B567" t="s">
        <v>47</v>
      </c>
      <c r="L567" s="1">
        <f>K566</f>
        <v>1430.8000000000002</v>
      </c>
    </row>
    <row r="568" spans="1:12" x14ac:dyDescent="0.2">
      <c r="A568">
        <v>3416</v>
      </c>
      <c r="C568" t="s">
        <v>217</v>
      </c>
    </row>
    <row r="569" spans="1:12" x14ac:dyDescent="0.2">
      <c r="C569" t="s">
        <v>115</v>
      </c>
      <c r="G569" s="8">
        <v>5</v>
      </c>
      <c r="H569" s="8" t="s">
        <v>60</v>
      </c>
      <c r="I569" s="8">
        <v>1</v>
      </c>
      <c r="J569" s="8">
        <v>350</v>
      </c>
      <c r="K569" s="15">
        <f t="shared" ref="K569" si="71">G569*I569*J569</f>
        <v>1750</v>
      </c>
    </row>
    <row r="570" spans="1:12" x14ac:dyDescent="0.2">
      <c r="B570" t="s">
        <v>47</v>
      </c>
      <c r="L570" s="1">
        <f>K569</f>
        <v>1750</v>
      </c>
    </row>
    <row r="571" spans="1:12" x14ac:dyDescent="0.2">
      <c r="A571">
        <v>3418</v>
      </c>
      <c r="C571" t="s">
        <v>218</v>
      </c>
    </row>
    <row r="572" spans="1:12" x14ac:dyDescent="0.2">
      <c r="C572" t="s">
        <v>175</v>
      </c>
      <c r="G572" s="8">
        <v>1</v>
      </c>
      <c r="H572" s="8" t="s">
        <v>55</v>
      </c>
      <c r="I572" s="8">
        <v>1</v>
      </c>
      <c r="J572" s="8">
        <v>250</v>
      </c>
      <c r="K572" s="15">
        <f t="shared" ref="K572" si="72">G572*I572*J572</f>
        <v>250</v>
      </c>
    </row>
    <row r="573" spans="1:12" x14ac:dyDescent="0.2">
      <c r="B573" t="s">
        <v>47</v>
      </c>
      <c r="L573" s="1">
        <f>K572</f>
        <v>250</v>
      </c>
    </row>
    <row r="574" spans="1:12" x14ac:dyDescent="0.2">
      <c r="A574">
        <v>3499</v>
      </c>
      <c r="C574" t="s">
        <v>63</v>
      </c>
    </row>
    <row r="575" spans="1:12" x14ac:dyDescent="0.2">
      <c r="C575" t="s">
        <v>64</v>
      </c>
      <c r="G575" s="8">
        <v>1</v>
      </c>
      <c r="H575" s="8" t="s">
        <v>308</v>
      </c>
      <c r="I575" s="13">
        <v>0.06</v>
      </c>
      <c r="J575" s="16">
        <f>L564+L567</f>
        <v>3690.68</v>
      </c>
      <c r="K575" s="15">
        <f t="shared" ref="K575:K580" si="73">G575*I575*J575</f>
        <v>221.4408</v>
      </c>
    </row>
    <row r="576" spans="1:12" x14ac:dyDescent="0.2">
      <c r="C576" t="s">
        <v>65</v>
      </c>
      <c r="G576" s="8">
        <v>1</v>
      </c>
      <c r="H576" s="8" t="s">
        <v>308</v>
      </c>
      <c r="I576" s="13">
        <v>0.05</v>
      </c>
      <c r="J576" s="16">
        <v>3691</v>
      </c>
      <c r="K576" s="15">
        <f t="shared" si="73"/>
        <v>184.55</v>
      </c>
    </row>
    <row r="577" spans="1:12" x14ac:dyDescent="0.2">
      <c r="C577" t="s">
        <v>66</v>
      </c>
      <c r="G577" s="8">
        <v>1</v>
      </c>
      <c r="H577" s="8" t="s">
        <v>308</v>
      </c>
      <c r="I577" s="11">
        <v>6.2E-2</v>
      </c>
      <c r="J577" s="16">
        <v>3691</v>
      </c>
      <c r="K577" s="15">
        <f t="shared" si="73"/>
        <v>228.84199999999998</v>
      </c>
    </row>
    <row r="578" spans="1:12" x14ac:dyDescent="0.2">
      <c r="C578" t="s">
        <v>67</v>
      </c>
      <c r="G578" s="8">
        <v>1</v>
      </c>
      <c r="H578" s="8" t="s">
        <v>308</v>
      </c>
      <c r="I578" s="11">
        <v>1.4500000000000001E-2</v>
      </c>
      <c r="J578" s="16">
        <v>3691</v>
      </c>
      <c r="K578" s="15">
        <f t="shared" si="73"/>
        <v>53.519500000000001</v>
      </c>
    </row>
    <row r="579" spans="1:12" x14ac:dyDescent="0.2">
      <c r="C579" t="s">
        <v>68</v>
      </c>
      <c r="G579" s="8">
        <v>1</v>
      </c>
      <c r="H579" s="8" t="s">
        <v>308</v>
      </c>
      <c r="I579" s="11">
        <v>6.0000000000000001E-3</v>
      </c>
      <c r="J579" s="16">
        <v>3691</v>
      </c>
      <c r="K579" s="15">
        <f t="shared" si="73"/>
        <v>22.146000000000001</v>
      </c>
    </row>
    <row r="580" spans="1:12" x14ac:dyDescent="0.2">
      <c r="C580" t="s">
        <v>69</v>
      </c>
      <c r="G580" s="8">
        <v>1</v>
      </c>
      <c r="H580" s="8" t="s">
        <v>308</v>
      </c>
      <c r="I580" s="11">
        <v>5.8000000000000003E-2</v>
      </c>
      <c r="J580" s="16">
        <v>3691</v>
      </c>
      <c r="K580" s="15">
        <f t="shared" si="73"/>
        <v>214.078</v>
      </c>
      <c r="L580" s="1">
        <f>SUM(K575:K580)</f>
        <v>924.57629999999995</v>
      </c>
    </row>
    <row r="581" spans="1:12" x14ac:dyDescent="0.2">
      <c r="A581" s="2" t="s">
        <v>219</v>
      </c>
      <c r="L581" s="3">
        <f>L564+L567+L570+L573+L580</f>
        <v>6615.2563</v>
      </c>
    </row>
    <row r="583" spans="1:12" x14ac:dyDescent="0.2">
      <c r="A583" s="2" t="s">
        <v>220</v>
      </c>
    </row>
    <row r="584" spans="1:12" x14ac:dyDescent="0.2">
      <c r="A584">
        <v>3503</v>
      </c>
      <c r="C584" t="s">
        <v>221</v>
      </c>
    </row>
    <row r="585" spans="1:12" x14ac:dyDescent="0.2">
      <c r="C585" t="s">
        <v>57</v>
      </c>
      <c r="G585" s="8">
        <v>1</v>
      </c>
      <c r="H585" s="8" t="s">
        <v>58</v>
      </c>
      <c r="I585" s="8">
        <v>0</v>
      </c>
      <c r="J585" s="15">
        <v>1500</v>
      </c>
      <c r="K585" s="15">
        <f t="shared" ref="K585:K587" si="74">G585*I585*J585</f>
        <v>0</v>
      </c>
    </row>
    <row r="586" spans="1:12" x14ac:dyDescent="0.2">
      <c r="C586" t="s">
        <v>59</v>
      </c>
      <c r="G586" s="8">
        <v>1</v>
      </c>
      <c r="H586" s="8" t="s">
        <v>58</v>
      </c>
      <c r="I586" s="8">
        <v>0</v>
      </c>
      <c r="J586" s="15">
        <v>1500</v>
      </c>
      <c r="K586" s="15">
        <f t="shared" si="74"/>
        <v>0</v>
      </c>
    </row>
    <row r="587" spans="1:12" x14ac:dyDescent="0.2">
      <c r="C587" t="s">
        <v>61</v>
      </c>
      <c r="G587" s="8">
        <v>0.6</v>
      </c>
      <c r="H587" s="8" t="s">
        <v>62</v>
      </c>
      <c r="I587" s="8">
        <v>0</v>
      </c>
      <c r="J587" s="15">
        <v>1500</v>
      </c>
      <c r="K587" s="15">
        <f t="shared" si="74"/>
        <v>0</v>
      </c>
    </row>
    <row r="588" spans="1:12" x14ac:dyDescent="0.2">
      <c r="B588" t="s">
        <v>47</v>
      </c>
      <c r="L588" s="1">
        <f>SUM(K583:K588)</f>
        <v>0</v>
      </c>
    </row>
    <row r="589" spans="1:12" x14ac:dyDescent="0.2">
      <c r="A589">
        <v>3517</v>
      </c>
      <c r="C589" t="s">
        <v>328</v>
      </c>
    </row>
    <row r="590" spans="1:12" x14ac:dyDescent="0.2">
      <c r="C590" t="s">
        <v>57</v>
      </c>
      <c r="G590" s="8">
        <v>1</v>
      </c>
      <c r="H590" s="8" t="s">
        <v>58</v>
      </c>
      <c r="I590" s="8">
        <v>1</v>
      </c>
      <c r="J590" s="15">
        <v>500</v>
      </c>
      <c r="K590" s="15">
        <f t="shared" ref="K590:K592" si="75">G590*I590*J590</f>
        <v>500</v>
      </c>
    </row>
    <row r="591" spans="1:12" x14ac:dyDescent="0.2">
      <c r="C591" t="s">
        <v>59</v>
      </c>
      <c r="G591" s="8">
        <v>1</v>
      </c>
      <c r="H591" s="8" t="s">
        <v>58</v>
      </c>
      <c r="I591" s="8">
        <v>1</v>
      </c>
      <c r="J591" s="15">
        <v>500</v>
      </c>
      <c r="K591" s="15">
        <f t="shared" si="75"/>
        <v>500</v>
      </c>
    </row>
    <row r="592" spans="1:12" x14ac:dyDescent="0.2">
      <c r="C592" t="s">
        <v>61</v>
      </c>
      <c r="G592" s="8">
        <v>0.6</v>
      </c>
      <c r="H592" s="8" t="s">
        <v>62</v>
      </c>
      <c r="I592" s="8">
        <v>0</v>
      </c>
      <c r="J592" s="15">
        <v>500</v>
      </c>
      <c r="K592" s="15">
        <f t="shared" si="75"/>
        <v>0</v>
      </c>
    </row>
    <row r="593" spans="1:12" x14ac:dyDescent="0.2">
      <c r="B593" t="s">
        <v>47</v>
      </c>
      <c r="L593" s="1">
        <f>SUM(K588:K593)</f>
        <v>1000</v>
      </c>
    </row>
    <row r="594" spans="1:12" x14ac:dyDescent="0.2">
      <c r="A594">
        <v>3531</v>
      </c>
      <c r="C594" t="s">
        <v>222</v>
      </c>
    </row>
    <row r="595" spans="1:12" x14ac:dyDescent="0.2">
      <c r="C595" t="s">
        <v>223</v>
      </c>
      <c r="G595" s="8">
        <v>1</v>
      </c>
      <c r="H595" s="8" t="s">
        <v>55</v>
      </c>
      <c r="I595" s="8">
        <v>1</v>
      </c>
      <c r="J595" s="15">
        <v>500</v>
      </c>
      <c r="K595" s="15">
        <f t="shared" ref="K595:K596" si="76">G595*I595*J595</f>
        <v>500</v>
      </c>
    </row>
    <row r="596" spans="1:12" x14ac:dyDescent="0.2">
      <c r="C596" t="s">
        <v>319</v>
      </c>
      <c r="G596" s="8">
        <v>1</v>
      </c>
      <c r="H596" s="8" t="s">
        <v>55</v>
      </c>
      <c r="I596" s="8">
        <v>1</v>
      </c>
      <c r="J596" s="15">
        <v>1000</v>
      </c>
      <c r="K596" s="15">
        <f t="shared" si="76"/>
        <v>1000</v>
      </c>
    </row>
    <row r="597" spans="1:12" x14ac:dyDescent="0.2">
      <c r="B597" t="s">
        <v>47</v>
      </c>
      <c r="L597" s="1">
        <f>SUM(K592:K597)</f>
        <v>1500</v>
      </c>
    </row>
    <row r="598" spans="1:12" x14ac:dyDescent="0.2">
      <c r="A598" s="2" t="s">
        <v>224</v>
      </c>
      <c r="L598" s="3">
        <f>L588+L593+L597</f>
        <v>2500</v>
      </c>
    </row>
    <row r="600" spans="1:12" x14ac:dyDescent="0.2">
      <c r="A600" s="2" t="s">
        <v>225</v>
      </c>
    </row>
    <row r="601" spans="1:12" x14ac:dyDescent="0.2">
      <c r="A601">
        <v>3601</v>
      </c>
      <c r="C601" t="s">
        <v>226</v>
      </c>
    </row>
    <row r="602" spans="1:12" x14ac:dyDescent="0.2">
      <c r="B602" s="6"/>
      <c r="C602" t="s">
        <v>57</v>
      </c>
      <c r="G602" s="8">
        <v>1</v>
      </c>
      <c r="H602" s="8" t="s">
        <v>58</v>
      </c>
      <c r="I602" s="8">
        <v>1</v>
      </c>
      <c r="J602" s="16">
        <v>1754.2</v>
      </c>
      <c r="K602" s="15">
        <f t="shared" ref="K602:K604" si="77">G602*I602*J602</f>
        <v>1754.2</v>
      </c>
    </row>
    <row r="603" spans="1:12" x14ac:dyDescent="0.2">
      <c r="B603" s="6"/>
      <c r="C603" t="s">
        <v>59</v>
      </c>
      <c r="G603" s="8">
        <v>5</v>
      </c>
      <c r="H603" s="8" t="s">
        <v>60</v>
      </c>
      <c r="I603" s="8">
        <v>1</v>
      </c>
      <c r="J603" s="8">
        <v>350.84</v>
      </c>
      <c r="K603" s="15">
        <f t="shared" si="77"/>
        <v>1754.1999999999998</v>
      </c>
    </row>
    <row r="604" spans="1:12" x14ac:dyDescent="0.2">
      <c r="B604" s="6"/>
      <c r="C604" t="s">
        <v>61</v>
      </c>
      <c r="G604" s="8">
        <v>1</v>
      </c>
      <c r="H604" s="8" t="s">
        <v>60</v>
      </c>
      <c r="I604" s="8">
        <v>1</v>
      </c>
      <c r="J604" s="8">
        <v>350.84</v>
      </c>
      <c r="K604" s="15">
        <f t="shared" si="77"/>
        <v>350.84</v>
      </c>
    </row>
    <row r="605" spans="1:12" x14ac:dyDescent="0.2">
      <c r="B605" t="s">
        <v>47</v>
      </c>
      <c r="L605" s="1">
        <f>SUM(K600:K605)</f>
        <v>3859.24</v>
      </c>
    </row>
    <row r="606" spans="1:12" x14ac:dyDescent="0.2">
      <c r="L606" s="1"/>
    </row>
    <row r="607" spans="1:12" x14ac:dyDescent="0.2">
      <c r="A607">
        <v>3605</v>
      </c>
      <c r="C607" t="s">
        <v>228</v>
      </c>
    </row>
    <row r="608" spans="1:12" x14ac:dyDescent="0.2">
      <c r="B608" t="s">
        <v>229</v>
      </c>
    </row>
    <row r="609" spans="1:12" x14ac:dyDescent="0.2">
      <c r="B609" t="s">
        <v>57</v>
      </c>
      <c r="G609" s="8">
        <v>1</v>
      </c>
      <c r="H609" s="8" t="s">
        <v>75</v>
      </c>
      <c r="I609" s="8">
        <v>1</v>
      </c>
      <c r="J609" s="15">
        <v>2500</v>
      </c>
      <c r="K609" s="15">
        <f t="shared" ref="K609:K611" si="78">G609*I609*J609</f>
        <v>2500</v>
      </c>
    </row>
    <row r="610" spans="1:12" x14ac:dyDescent="0.2">
      <c r="B610" t="s">
        <v>230</v>
      </c>
      <c r="G610" s="8">
        <v>1</v>
      </c>
      <c r="H610" s="8" t="s">
        <v>75</v>
      </c>
      <c r="I610" s="8">
        <v>1</v>
      </c>
      <c r="J610" s="15">
        <v>5000</v>
      </c>
      <c r="K610" s="15">
        <f t="shared" si="78"/>
        <v>5000</v>
      </c>
    </row>
    <row r="611" spans="1:12" x14ac:dyDescent="0.2">
      <c r="B611" t="s">
        <v>61</v>
      </c>
      <c r="G611" s="8">
        <v>1</v>
      </c>
      <c r="H611" s="8" t="s">
        <v>75</v>
      </c>
      <c r="I611" s="8">
        <v>1</v>
      </c>
      <c r="J611" s="15">
        <v>2500</v>
      </c>
      <c r="K611" s="15">
        <f t="shared" si="78"/>
        <v>2500</v>
      </c>
    </row>
    <row r="613" spans="1:12" x14ac:dyDescent="0.2">
      <c r="B613" t="s">
        <v>231</v>
      </c>
      <c r="G613" s="8">
        <v>1</v>
      </c>
      <c r="H613" s="8" t="s">
        <v>75</v>
      </c>
      <c r="I613" s="8">
        <v>1</v>
      </c>
      <c r="J613" s="15">
        <v>4000</v>
      </c>
      <c r="K613" s="15">
        <f t="shared" ref="K613:K614" si="79">G613*I613*J613</f>
        <v>4000</v>
      </c>
    </row>
    <row r="614" spans="1:12" x14ac:dyDescent="0.2">
      <c r="B614" t="s">
        <v>332</v>
      </c>
      <c r="G614" s="8">
        <v>1</v>
      </c>
      <c r="H614" s="8" t="s">
        <v>75</v>
      </c>
      <c r="I614" s="8">
        <v>1</v>
      </c>
      <c r="J614" s="15">
        <v>2500</v>
      </c>
      <c r="K614" s="15">
        <f t="shared" si="79"/>
        <v>2500</v>
      </c>
    </row>
    <row r="615" spans="1:12" x14ac:dyDescent="0.2">
      <c r="B615" t="s">
        <v>232</v>
      </c>
      <c r="G615" s="8">
        <v>1</v>
      </c>
      <c r="H615" s="8" t="s">
        <v>75</v>
      </c>
      <c r="I615" s="8">
        <v>1</v>
      </c>
      <c r="J615" s="15">
        <v>3500</v>
      </c>
      <c r="K615" s="15">
        <f t="shared" ref="K615" si="80">G615*I615*J615</f>
        <v>3500</v>
      </c>
    </row>
    <row r="616" spans="1:12" x14ac:dyDescent="0.2">
      <c r="B616" t="s">
        <v>233</v>
      </c>
      <c r="G616" s="8">
        <v>1</v>
      </c>
      <c r="H616" s="8" t="s">
        <v>75</v>
      </c>
      <c r="I616" s="8">
        <v>1</v>
      </c>
      <c r="J616" s="15">
        <v>2500</v>
      </c>
      <c r="K616" s="15">
        <f t="shared" ref="K616:K617" si="81">G616*I616*J616</f>
        <v>2500</v>
      </c>
    </row>
    <row r="617" spans="1:12" x14ac:dyDescent="0.2">
      <c r="B617" t="s">
        <v>227</v>
      </c>
      <c r="G617" s="8">
        <v>1</v>
      </c>
      <c r="H617" s="8" t="s">
        <v>75</v>
      </c>
      <c r="I617" s="8">
        <v>1</v>
      </c>
      <c r="J617" s="15">
        <v>3500</v>
      </c>
      <c r="K617" s="15">
        <f t="shared" si="81"/>
        <v>3500</v>
      </c>
    </row>
    <row r="618" spans="1:12" x14ac:dyDescent="0.2">
      <c r="B618" t="s">
        <v>234</v>
      </c>
      <c r="G618" s="8">
        <v>1</v>
      </c>
      <c r="H618" s="8" t="s">
        <v>75</v>
      </c>
      <c r="I618" s="8">
        <v>0</v>
      </c>
      <c r="J618" s="15">
        <v>1500</v>
      </c>
      <c r="K618" s="15">
        <f t="shared" ref="K618" si="82">G618*I618*J618</f>
        <v>0</v>
      </c>
    </row>
    <row r="619" spans="1:12" x14ac:dyDescent="0.2">
      <c r="B619" t="s">
        <v>47</v>
      </c>
      <c r="L619" s="1">
        <f>SUM(K614:K619)</f>
        <v>12000</v>
      </c>
    </row>
    <row r="620" spans="1:12" x14ac:dyDescent="0.2">
      <c r="L620" s="1"/>
    </row>
    <row r="621" spans="1:12" x14ac:dyDescent="0.2">
      <c r="A621">
        <v>3606</v>
      </c>
      <c r="B621" t="s">
        <v>235</v>
      </c>
    </row>
    <row r="622" spans="1:12" x14ac:dyDescent="0.2">
      <c r="B622" t="s">
        <v>333</v>
      </c>
      <c r="G622" s="8">
        <v>1</v>
      </c>
      <c r="H622" s="8" t="s">
        <v>55</v>
      </c>
      <c r="I622" s="8">
        <v>2</v>
      </c>
      <c r="J622" s="8">
        <v>1300</v>
      </c>
      <c r="K622" s="15">
        <f t="shared" ref="K622:K623" si="83">G622*I622*J622</f>
        <v>2600</v>
      </c>
    </row>
    <row r="623" spans="1:12" x14ac:dyDescent="0.2">
      <c r="B623" t="s">
        <v>334</v>
      </c>
      <c r="G623" s="8">
        <v>1</v>
      </c>
      <c r="H623" s="8" t="s">
        <v>55</v>
      </c>
      <c r="I623" s="8">
        <v>1</v>
      </c>
      <c r="J623" s="8">
        <v>1000</v>
      </c>
      <c r="K623" s="15">
        <f t="shared" si="83"/>
        <v>1000</v>
      </c>
    </row>
    <row r="624" spans="1:12" x14ac:dyDescent="0.2">
      <c r="B624" t="s">
        <v>47</v>
      </c>
      <c r="L624" s="1">
        <f>SUM(K619:K624)</f>
        <v>3600</v>
      </c>
    </row>
    <row r="625" spans="1:12" x14ac:dyDescent="0.2">
      <c r="L625" s="1"/>
    </row>
    <row r="626" spans="1:12" x14ac:dyDescent="0.2">
      <c r="A626">
        <v>3607</v>
      </c>
      <c r="B626" t="s">
        <v>236</v>
      </c>
    </row>
    <row r="627" spans="1:12" x14ac:dyDescent="0.2">
      <c r="B627" t="s">
        <v>237</v>
      </c>
      <c r="G627" s="8">
        <v>5</v>
      </c>
      <c r="H627" s="8" t="s">
        <v>238</v>
      </c>
      <c r="I627" s="8">
        <v>1</v>
      </c>
      <c r="J627" s="8">
        <v>750</v>
      </c>
      <c r="K627" s="15">
        <f t="shared" ref="K627" si="84">G627*I627*J627</f>
        <v>3750</v>
      </c>
    </row>
    <row r="628" spans="1:12" x14ac:dyDescent="0.2">
      <c r="B628" t="s">
        <v>47</v>
      </c>
      <c r="L628" s="1">
        <f>K627</f>
        <v>3750</v>
      </c>
    </row>
    <row r="629" spans="1:12" x14ac:dyDescent="0.2">
      <c r="L629" s="1"/>
    </row>
    <row r="630" spans="1:12" x14ac:dyDescent="0.2">
      <c r="A630">
        <v>3609</v>
      </c>
      <c r="C630" t="s">
        <v>239</v>
      </c>
    </row>
    <row r="631" spans="1:12" x14ac:dyDescent="0.2">
      <c r="B631" s="6"/>
      <c r="C631" t="s">
        <v>57</v>
      </c>
    </row>
    <row r="632" spans="1:12" x14ac:dyDescent="0.2">
      <c r="B632" s="6"/>
      <c r="C632" t="s">
        <v>59</v>
      </c>
      <c r="G632" s="8">
        <v>1</v>
      </c>
      <c r="H632" s="8" t="s">
        <v>62</v>
      </c>
      <c r="I632" s="8">
        <v>1</v>
      </c>
      <c r="J632" s="8">
        <v>1250</v>
      </c>
      <c r="K632" s="15">
        <f t="shared" ref="K632:K634" si="85">G632*I632*J632</f>
        <v>1250</v>
      </c>
    </row>
    <row r="633" spans="1:12" x14ac:dyDescent="0.2">
      <c r="B633" s="6"/>
      <c r="C633" t="s">
        <v>76</v>
      </c>
      <c r="G633" s="8">
        <v>5</v>
      </c>
      <c r="H633" s="8" t="s">
        <v>60</v>
      </c>
      <c r="I633" s="8">
        <v>1</v>
      </c>
      <c r="J633" s="8">
        <v>250</v>
      </c>
      <c r="K633" s="15">
        <f t="shared" si="85"/>
        <v>1250</v>
      </c>
    </row>
    <row r="634" spans="1:12" x14ac:dyDescent="0.2">
      <c r="B634" s="6"/>
      <c r="C634" t="s">
        <v>61</v>
      </c>
      <c r="G634" s="8">
        <v>5</v>
      </c>
      <c r="H634" s="8" t="s">
        <v>60</v>
      </c>
      <c r="I634" s="8">
        <v>0</v>
      </c>
      <c r="J634" s="8">
        <v>35.71</v>
      </c>
      <c r="K634" s="15">
        <f t="shared" si="85"/>
        <v>0</v>
      </c>
    </row>
    <row r="635" spans="1:12" x14ac:dyDescent="0.2">
      <c r="B635" t="s">
        <v>47</v>
      </c>
      <c r="K635" s="15"/>
      <c r="L635" s="1">
        <f>SUM(K630:K635)</f>
        <v>2500</v>
      </c>
    </row>
    <row r="636" spans="1:12" x14ac:dyDescent="0.2">
      <c r="K636" s="15"/>
    </row>
    <row r="637" spans="1:12" x14ac:dyDescent="0.2">
      <c r="A637">
        <v>3613</v>
      </c>
      <c r="C637" t="s">
        <v>240</v>
      </c>
      <c r="L637" s="1"/>
    </row>
    <row r="638" spans="1:12" x14ac:dyDescent="0.2">
      <c r="C638" t="s">
        <v>241</v>
      </c>
      <c r="G638" s="8">
        <v>2</v>
      </c>
      <c r="H638" s="8" t="s">
        <v>60</v>
      </c>
      <c r="I638" s="8">
        <v>0</v>
      </c>
      <c r="J638" s="15">
        <v>1000</v>
      </c>
      <c r="K638" s="15">
        <f t="shared" ref="K638:K640" si="86">G638*I638*J638</f>
        <v>0</v>
      </c>
    </row>
    <row r="639" spans="1:12" x14ac:dyDescent="0.2">
      <c r="C639" t="s">
        <v>234</v>
      </c>
      <c r="G639" s="8">
        <v>2</v>
      </c>
      <c r="H639" s="8" t="s">
        <v>60</v>
      </c>
      <c r="I639" s="8">
        <v>0</v>
      </c>
      <c r="J639" s="15">
        <v>1500</v>
      </c>
      <c r="K639" s="15">
        <f t="shared" si="86"/>
        <v>0</v>
      </c>
    </row>
    <row r="640" spans="1:12" x14ac:dyDescent="0.2">
      <c r="C640" t="s">
        <v>242</v>
      </c>
      <c r="G640" s="8">
        <v>1</v>
      </c>
      <c r="H640" s="8" t="s">
        <v>55</v>
      </c>
      <c r="I640" s="8">
        <v>1</v>
      </c>
      <c r="J640" s="15">
        <v>2500</v>
      </c>
      <c r="K640" s="15">
        <f t="shared" si="86"/>
        <v>2500</v>
      </c>
    </row>
    <row r="641" spans="1:12" x14ac:dyDescent="0.2">
      <c r="B641" t="s">
        <v>47</v>
      </c>
      <c r="L641" s="1">
        <f>SUM(K636:K641)</f>
        <v>2500</v>
      </c>
    </row>
    <row r="642" spans="1:12" x14ac:dyDescent="0.2">
      <c r="L642" s="1"/>
    </row>
    <row r="643" spans="1:12" x14ac:dyDescent="0.2">
      <c r="A643">
        <v>3616</v>
      </c>
      <c r="C643" t="s">
        <v>243</v>
      </c>
    </row>
    <row r="644" spans="1:12" x14ac:dyDescent="0.2">
      <c r="C644" t="s">
        <v>244</v>
      </c>
      <c r="G644" s="8">
        <v>1</v>
      </c>
      <c r="H644" s="8" t="s">
        <v>55</v>
      </c>
      <c r="I644" s="8">
        <v>0</v>
      </c>
      <c r="J644" s="15">
        <v>500</v>
      </c>
      <c r="K644" s="15">
        <f t="shared" ref="K644" si="87">G644*I644*J644</f>
        <v>0</v>
      </c>
    </row>
    <row r="645" spans="1:12" x14ac:dyDescent="0.2">
      <c r="B645" t="s">
        <v>47</v>
      </c>
      <c r="L645" s="1">
        <f>K644</f>
        <v>0</v>
      </c>
    </row>
    <row r="646" spans="1:12" x14ac:dyDescent="0.2">
      <c r="A646">
        <v>3630</v>
      </c>
      <c r="C646" t="s">
        <v>245</v>
      </c>
    </row>
    <row r="647" spans="1:12" x14ac:dyDescent="0.2">
      <c r="C647" t="s">
        <v>246</v>
      </c>
      <c r="G647" s="8">
        <v>1</v>
      </c>
      <c r="H647" s="8" t="s">
        <v>55</v>
      </c>
      <c r="I647" s="8">
        <v>0</v>
      </c>
      <c r="J647" s="15">
        <v>2000</v>
      </c>
      <c r="K647" s="15">
        <f t="shared" ref="K647" si="88">G647*I647*J647</f>
        <v>0</v>
      </c>
    </row>
    <row r="648" spans="1:12" x14ac:dyDescent="0.2">
      <c r="B648" t="s">
        <v>47</v>
      </c>
      <c r="L648" s="1">
        <f>K647</f>
        <v>0</v>
      </c>
    </row>
    <row r="649" spans="1:12" x14ac:dyDescent="0.2">
      <c r="L649" s="1"/>
    </row>
    <row r="650" spans="1:12" x14ac:dyDescent="0.2">
      <c r="A650">
        <v>3699</v>
      </c>
      <c r="C650" t="s">
        <v>63</v>
      </c>
    </row>
    <row r="651" spans="1:12" x14ac:dyDescent="0.2">
      <c r="C651" t="s">
        <v>64</v>
      </c>
      <c r="G651" s="8">
        <v>1</v>
      </c>
      <c r="H651" s="8" t="s">
        <v>308</v>
      </c>
      <c r="I651" s="13">
        <v>0.06</v>
      </c>
      <c r="J651" s="16">
        <v>6359</v>
      </c>
      <c r="K651" s="15">
        <f t="shared" ref="K651:K656" si="89">G651*I651*J651</f>
        <v>381.53999999999996</v>
      </c>
    </row>
    <row r="652" spans="1:12" x14ac:dyDescent="0.2">
      <c r="C652" t="s">
        <v>65</v>
      </c>
      <c r="G652" s="8">
        <v>1</v>
      </c>
      <c r="H652" s="8" t="s">
        <v>308</v>
      </c>
      <c r="I652" s="13">
        <v>0.05</v>
      </c>
      <c r="J652" s="16">
        <v>6359</v>
      </c>
      <c r="K652" s="15">
        <f t="shared" si="89"/>
        <v>317.95000000000005</v>
      </c>
    </row>
    <row r="653" spans="1:12" x14ac:dyDescent="0.2">
      <c r="C653" t="s">
        <v>66</v>
      </c>
      <c r="G653" s="8">
        <v>1</v>
      </c>
      <c r="H653" s="8" t="s">
        <v>308</v>
      </c>
      <c r="I653" s="11">
        <v>6.2E-2</v>
      </c>
      <c r="J653" s="16">
        <v>6359</v>
      </c>
      <c r="K653" s="15">
        <f t="shared" si="89"/>
        <v>394.25799999999998</v>
      </c>
    </row>
    <row r="654" spans="1:12" x14ac:dyDescent="0.2">
      <c r="C654" t="s">
        <v>67</v>
      </c>
      <c r="G654" s="8">
        <v>1</v>
      </c>
      <c r="H654" s="8" t="s">
        <v>308</v>
      </c>
      <c r="I654" s="11">
        <v>1.4500000000000001E-2</v>
      </c>
      <c r="J654" s="16">
        <v>6359</v>
      </c>
      <c r="K654" s="15">
        <f t="shared" si="89"/>
        <v>92.205500000000001</v>
      </c>
    </row>
    <row r="655" spans="1:12" x14ac:dyDescent="0.2">
      <c r="C655" t="s">
        <v>68</v>
      </c>
      <c r="G655" s="8">
        <v>1</v>
      </c>
      <c r="H655" s="8" t="s">
        <v>308</v>
      </c>
      <c r="I655" s="11">
        <v>6.0000000000000001E-3</v>
      </c>
      <c r="J655" s="16">
        <v>6359</v>
      </c>
      <c r="K655" s="15">
        <f t="shared" si="89"/>
        <v>38.154000000000003</v>
      </c>
    </row>
    <row r="656" spans="1:12" x14ac:dyDescent="0.2">
      <c r="C656" t="s">
        <v>69</v>
      </c>
      <c r="G656" s="8">
        <v>1</v>
      </c>
      <c r="H656" s="8" t="s">
        <v>308</v>
      </c>
      <c r="I656" s="11">
        <v>5.8000000000000003E-2</v>
      </c>
      <c r="J656" s="16">
        <v>6359</v>
      </c>
      <c r="K656" s="15">
        <f t="shared" si="89"/>
        <v>368.822</v>
      </c>
      <c r="L656" s="1">
        <f>SUM(K651:K656)</f>
        <v>1592.9295000000002</v>
      </c>
    </row>
    <row r="657" spans="1:12" x14ac:dyDescent="0.2">
      <c r="A657" s="2" t="s">
        <v>247</v>
      </c>
      <c r="L657" s="3">
        <f>L605+L619+L624+L628+L635+L641+L645+L648+L656</f>
        <v>29802.169499999996</v>
      </c>
    </row>
    <row r="659" spans="1:12" x14ac:dyDescent="0.2">
      <c r="A659" s="2" t="s">
        <v>248</v>
      </c>
    </row>
    <row r="660" spans="1:12" x14ac:dyDescent="0.2">
      <c r="A660">
        <v>3702</v>
      </c>
      <c r="C660" t="s">
        <v>249</v>
      </c>
    </row>
    <row r="661" spans="1:12" x14ac:dyDescent="0.2">
      <c r="B661" s="6"/>
      <c r="C661" t="s">
        <v>250</v>
      </c>
      <c r="G661" s="8">
        <v>2</v>
      </c>
      <c r="H661" s="8" t="s">
        <v>60</v>
      </c>
      <c r="I661" s="8">
        <v>2</v>
      </c>
      <c r="J661" s="15">
        <v>1200</v>
      </c>
      <c r="K661" s="15">
        <f t="shared" ref="K661:K662" si="90">G661*I661*J661</f>
        <v>4800</v>
      </c>
    </row>
    <row r="662" spans="1:12" x14ac:dyDescent="0.2">
      <c r="B662" s="6"/>
      <c r="C662" t="s">
        <v>131</v>
      </c>
      <c r="G662" s="8">
        <v>2</v>
      </c>
      <c r="H662" s="8" t="s">
        <v>77</v>
      </c>
      <c r="I662" s="8">
        <v>4</v>
      </c>
      <c r="J662" s="15">
        <v>225</v>
      </c>
      <c r="K662" s="15">
        <f t="shared" si="90"/>
        <v>1800</v>
      </c>
    </row>
    <row r="663" spans="1:12" x14ac:dyDescent="0.2">
      <c r="B663" t="s">
        <v>47</v>
      </c>
      <c r="L663" s="1">
        <f>SUM(K658:K663)</f>
        <v>6600</v>
      </c>
    </row>
    <row r="664" spans="1:12" x14ac:dyDescent="0.2">
      <c r="L664" s="1"/>
    </row>
    <row r="665" spans="1:12" x14ac:dyDescent="0.2">
      <c r="A665">
        <v>3703</v>
      </c>
      <c r="C665" t="s">
        <v>251</v>
      </c>
    </row>
    <row r="666" spans="1:12" x14ac:dyDescent="0.2">
      <c r="C666" t="s">
        <v>252</v>
      </c>
      <c r="G666" s="8">
        <v>2</v>
      </c>
      <c r="H666" s="8" t="s">
        <v>60</v>
      </c>
      <c r="I666" s="8">
        <v>0</v>
      </c>
      <c r="J666" s="15">
        <v>1200</v>
      </c>
      <c r="K666" s="15">
        <f t="shared" ref="K666" si="91">G666*I666*J666</f>
        <v>0</v>
      </c>
    </row>
    <row r="667" spans="1:12" x14ac:dyDescent="0.2">
      <c r="B667" t="s">
        <v>47</v>
      </c>
      <c r="L667" s="1">
        <f>K666</f>
        <v>0</v>
      </c>
    </row>
    <row r="668" spans="1:12" x14ac:dyDescent="0.2">
      <c r="L668" s="1"/>
    </row>
    <row r="669" spans="1:12" x14ac:dyDescent="0.2">
      <c r="A669">
        <v>3716</v>
      </c>
      <c r="C669" t="s">
        <v>253</v>
      </c>
    </row>
    <row r="670" spans="1:12" x14ac:dyDescent="0.2">
      <c r="C670" t="s">
        <v>254</v>
      </c>
      <c r="G670" s="8">
        <v>1</v>
      </c>
      <c r="H670" s="8" t="s">
        <v>58</v>
      </c>
      <c r="I670" s="8">
        <v>30</v>
      </c>
      <c r="J670" s="8">
        <v>12</v>
      </c>
      <c r="K670" s="15">
        <f t="shared" ref="K670:K671" si="92">G670*I670*J670</f>
        <v>360</v>
      </c>
    </row>
    <row r="671" spans="1:12" x14ac:dyDescent="0.2">
      <c r="C671" t="s">
        <v>329</v>
      </c>
      <c r="G671" s="8">
        <v>1</v>
      </c>
      <c r="H671" s="8" t="s">
        <v>58</v>
      </c>
      <c r="I671" s="8">
        <v>1</v>
      </c>
      <c r="J671" s="8">
        <v>500</v>
      </c>
      <c r="K671" s="15">
        <f t="shared" si="92"/>
        <v>500</v>
      </c>
    </row>
    <row r="672" spans="1:12" x14ac:dyDescent="0.2">
      <c r="B672" t="s">
        <v>47</v>
      </c>
      <c r="L672" s="1">
        <f>SUM(K667:K672)</f>
        <v>860</v>
      </c>
    </row>
    <row r="673" spans="1:12" x14ac:dyDescent="0.2">
      <c r="A673">
        <v>3717</v>
      </c>
      <c r="C673" t="s">
        <v>255</v>
      </c>
    </row>
    <row r="674" spans="1:12" x14ac:dyDescent="0.2">
      <c r="C674" t="s">
        <v>330</v>
      </c>
      <c r="G674" s="8">
        <v>1</v>
      </c>
      <c r="H674" s="8" t="s">
        <v>55</v>
      </c>
      <c r="I674" s="8">
        <v>1</v>
      </c>
      <c r="J674" s="8">
        <v>500</v>
      </c>
      <c r="K674" s="15">
        <f t="shared" ref="K674" si="93">G674*I674*J674</f>
        <v>500</v>
      </c>
    </row>
    <row r="675" spans="1:12" x14ac:dyDescent="0.2">
      <c r="B675" t="s">
        <v>47</v>
      </c>
      <c r="L675" s="1">
        <f>K674</f>
        <v>500</v>
      </c>
    </row>
    <row r="676" spans="1:12" x14ac:dyDescent="0.2">
      <c r="A676">
        <v>3799</v>
      </c>
      <c r="C676" t="s">
        <v>63</v>
      </c>
    </row>
    <row r="677" spans="1:12" x14ac:dyDescent="0.2">
      <c r="C677" t="s">
        <v>64</v>
      </c>
      <c r="G677" s="8">
        <v>1</v>
      </c>
      <c r="H677" s="8" t="s">
        <v>308</v>
      </c>
      <c r="I677" s="13">
        <v>0.06</v>
      </c>
      <c r="J677" s="15">
        <v>6600</v>
      </c>
      <c r="K677" s="15">
        <f t="shared" ref="K677:K682" si="94">G677*I677*J677</f>
        <v>396</v>
      </c>
    </row>
    <row r="678" spans="1:12" x14ac:dyDescent="0.2">
      <c r="C678" t="s">
        <v>65</v>
      </c>
      <c r="G678" s="8">
        <v>1</v>
      </c>
      <c r="H678" s="8" t="s">
        <v>308</v>
      </c>
      <c r="I678" s="13">
        <v>0.05</v>
      </c>
      <c r="J678" s="15">
        <v>6600</v>
      </c>
      <c r="K678" s="15">
        <f t="shared" si="94"/>
        <v>330</v>
      </c>
    </row>
    <row r="679" spans="1:12" x14ac:dyDescent="0.2">
      <c r="C679" t="s">
        <v>66</v>
      </c>
      <c r="G679" s="8">
        <v>1</v>
      </c>
      <c r="H679" s="8" t="s">
        <v>308</v>
      </c>
      <c r="I679" s="11">
        <v>6.2E-2</v>
      </c>
      <c r="J679" s="15">
        <v>6600</v>
      </c>
      <c r="K679" s="15">
        <f t="shared" si="94"/>
        <v>409.2</v>
      </c>
    </row>
    <row r="680" spans="1:12" x14ac:dyDescent="0.2">
      <c r="C680" t="s">
        <v>67</v>
      </c>
      <c r="G680" s="8">
        <v>1</v>
      </c>
      <c r="H680" s="8" t="s">
        <v>308</v>
      </c>
      <c r="I680" s="11">
        <v>1.4500000000000001E-2</v>
      </c>
      <c r="J680" s="15">
        <v>6600</v>
      </c>
      <c r="K680" s="15">
        <f t="shared" si="94"/>
        <v>95.7</v>
      </c>
    </row>
    <row r="681" spans="1:12" x14ac:dyDescent="0.2">
      <c r="C681" t="s">
        <v>68</v>
      </c>
      <c r="G681" s="8">
        <v>1</v>
      </c>
      <c r="H681" s="8" t="s">
        <v>308</v>
      </c>
      <c r="I681" s="11">
        <v>6.0000000000000001E-3</v>
      </c>
      <c r="J681" s="15">
        <v>6600</v>
      </c>
      <c r="K681" s="15">
        <f t="shared" si="94"/>
        <v>39.6</v>
      </c>
    </row>
    <row r="682" spans="1:12" x14ac:dyDescent="0.2">
      <c r="C682" t="s">
        <v>69</v>
      </c>
      <c r="G682" s="8">
        <v>1</v>
      </c>
      <c r="H682" s="8" t="s">
        <v>308</v>
      </c>
      <c r="I682" s="11">
        <v>5.8000000000000003E-2</v>
      </c>
      <c r="J682" s="15">
        <v>6600</v>
      </c>
      <c r="K682" s="15">
        <f t="shared" si="94"/>
        <v>382.8</v>
      </c>
      <c r="L682" s="1">
        <f>SUM(K677:K682)</f>
        <v>1653.3</v>
      </c>
    </row>
    <row r="683" spans="1:12" x14ac:dyDescent="0.2">
      <c r="A683" s="2" t="s">
        <v>256</v>
      </c>
      <c r="L683" s="3">
        <f>L663+L667+L672+L675+L682</f>
        <v>9613.2999999999993</v>
      </c>
    </row>
    <row r="685" spans="1:12" x14ac:dyDescent="0.2">
      <c r="A685" s="2" t="s">
        <v>257</v>
      </c>
    </row>
    <row r="686" spans="1:12" x14ac:dyDescent="0.2">
      <c r="A686">
        <v>3801</v>
      </c>
      <c r="C686" t="s">
        <v>258</v>
      </c>
    </row>
    <row r="687" spans="1:12" x14ac:dyDescent="0.2">
      <c r="B687" s="6"/>
      <c r="C687" t="s">
        <v>259</v>
      </c>
      <c r="G687" s="8">
        <v>5</v>
      </c>
      <c r="H687" s="8" t="s">
        <v>60</v>
      </c>
      <c r="I687" s="8">
        <v>45</v>
      </c>
      <c r="J687" s="8">
        <v>0</v>
      </c>
      <c r="K687" s="15">
        <f t="shared" ref="K687:K688" si="95">G687*I687*J687</f>
        <v>0</v>
      </c>
    </row>
    <row r="688" spans="1:12" x14ac:dyDescent="0.2">
      <c r="B688" s="6"/>
      <c r="C688" t="s">
        <v>260</v>
      </c>
      <c r="G688" s="8">
        <v>5</v>
      </c>
      <c r="H688" s="8" t="s">
        <v>60</v>
      </c>
      <c r="I688" s="8">
        <v>15</v>
      </c>
      <c r="J688" s="8">
        <v>12</v>
      </c>
      <c r="K688" s="15">
        <f t="shared" si="95"/>
        <v>900</v>
      </c>
    </row>
    <row r="689" spans="1:12" x14ac:dyDescent="0.2">
      <c r="B689" t="s">
        <v>47</v>
      </c>
      <c r="L689" s="1">
        <f>SUM(K684:K689)</f>
        <v>900</v>
      </c>
    </row>
    <row r="690" spans="1:12" x14ac:dyDescent="0.2">
      <c r="A690">
        <v>3802</v>
      </c>
      <c r="C690" t="s">
        <v>261</v>
      </c>
    </row>
    <row r="691" spans="1:12" x14ac:dyDescent="0.2">
      <c r="B691" s="6"/>
      <c r="C691" t="s">
        <v>262</v>
      </c>
      <c r="G691" s="8">
        <v>30</v>
      </c>
      <c r="H691" s="8" t="s">
        <v>55</v>
      </c>
      <c r="I691" s="8">
        <v>1</v>
      </c>
      <c r="J691" s="8">
        <v>18</v>
      </c>
      <c r="K691" s="15">
        <f t="shared" ref="K691:K693" si="96">G691*I691*J691</f>
        <v>540</v>
      </c>
    </row>
    <row r="692" spans="1:12" x14ac:dyDescent="0.2">
      <c r="B692" s="6"/>
      <c r="C692" t="s">
        <v>263</v>
      </c>
      <c r="G692" s="8">
        <v>5</v>
      </c>
      <c r="H692" s="8" t="s">
        <v>60</v>
      </c>
      <c r="I692" s="8">
        <v>30</v>
      </c>
      <c r="J692" s="8">
        <v>18</v>
      </c>
      <c r="K692" s="15">
        <f t="shared" si="96"/>
        <v>2700</v>
      </c>
    </row>
    <row r="693" spans="1:12" x14ac:dyDescent="0.2">
      <c r="B693" s="6"/>
      <c r="C693" t="s">
        <v>264</v>
      </c>
      <c r="G693" s="8">
        <v>60</v>
      </c>
      <c r="H693" s="8" t="s">
        <v>55</v>
      </c>
      <c r="I693" s="8">
        <v>1</v>
      </c>
      <c r="J693" s="8">
        <v>12</v>
      </c>
      <c r="K693" s="15">
        <f t="shared" si="96"/>
        <v>720</v>
      </c>
    </row>
    <row r="694" spans="1:12" x14ac:dyDescent="0.2">
      <c r="B694" t="s">
        <v>47</v>
      </c>
      <c r="L694" s="1">
        <f>SUM(K689:K694)</f>
        <v>3960</v>
      </c>
    </row>
    <row r="695" spans="1:12" x14ac:dyDescent="0.2">
      <c r="A695">
        <v>3803</v>
      </c>
      <c r="C695" t="s">
        <v>265</v>
      </c>
    </row>
    <row r="696" spans="1:12" x14ac:dyDescent="0.2">
      <c r="C696" t="s">
        <v>266</v>
      </c>
      <c r="G696" s="8">
        <v>5</v>
      </c>
      <c r="H696" s="8" t="s">
        <v>60</v>
      </c>
      <c r="I696" s="8">
        <v>30</v>
      </c>
      <c r="J696" s="15">
        <v>9</v>
      </c>
      <c r="K696" s="15">
        <f t="shared" ref="K696" si="97">G696*I696*J696</f>
        <v>1350</v>
      </c>
    </row>
    <row r="697" spans="1:12" x14ac:dyDescent="0.2">
      <c r="B697" t="s">
        <v>47</v>
      </c>
      <c r="L697" s="1">
        <f>K696</f>
        <v>1350</v>
      </c>
    </row>
    <row r="698" spans="1:12" x14ac:dyDescent="0.2">
      <c r="A698">
        <v>3815</v>
      </c>
      <c r="C698" t="s">
        <v>267</v>
      </c>
    </row>
    <row r="699" spans="1:12" x14ac:dyDescent="0.2">
      <c r="C699" t="s">
        <v>268</v>
      </c>
      <c r="G699" s="8">
        <v>5</v>
      </c>
      <c r="H699" s="8" t="s">
        <v>60</v>
      </c>
      <c r="I699" s="8">
        <v>1</v>
      </c>
      <c r="J699" s="8">
        <v>200</v>
      </c>
      <c r="K699" s="15">
        <f t="shared" ref="K699" si="98">G699*I699*J699</f>
        <v>1000</v>
      </c>
    </row>
    <row r="700" spans="1:12" x14ac:dyDescent="0.2">
      <c r="B700" t="s">
        <v>47</v>
      </c>
      <c r="L700" s="1">
        <f>K699</f>
        <v>1000</v>
      </c>
    </row>
    <row r="701" spans="1:12" x14ac:dyDescent="0.2">
      <c r="A701">
        <v>3817</v>
      </c>
      <c r="C701" t="s">
        <v>269</v>
      </c>
    </row>
    <row r="702" spans="1:12" x14ac:dyDescent="0.2">
      <c r="C702" t="s">
        <v>270</v>
      </c>
      <c r="G702" s="8">
        <v>30</v>
      </c>
      <c r="H702" s="8" t="s">
        <v>55</v>
      </c>
      <c r="I702" s="8">
        <v>1</v>
      </c>
      <c r="J702" s="8">
        <v>8</v>
      </c>
      <c r="K702" s="15">
        <f t="shared" ref="K702:K704" si="99">G702*I702*J702</f>
        <v>240</v>
      </c>
    </row>
    <row r="703" spans="1:12" x14ac:dyDescent="0.2">
      <c r="C703" t="s">
        <v>263</v>
      </c>
      <c r="G703" s="8">
        <v>5</v>
      </c>
      <c r="H703" s="8" t="s">
        <v>55</v>
      </c>
      <c r="I703" s="8">
        <v>30</v>
      </c>
      <c r="J703" s="8">
        <v>8</v>
      </c>
      <c r="K703" s="15">
        <f t="shared" si="99"/>
        <v>1200</v>
      </c>
    </row>
    <row r="704" spans="1:12" x14ac:dyDescent="0.2">
      <c r="C704" t="s">
        <v>264</v>
      </c>
      <c r="G704" s="8">
        <v>60</v>
      </c>
      <c r="H704" s="8" t="s">
        <v>55</v>
      </c>
      <c r="I704" s="8">
        <v>1</v>
      </c>
      <c r="J704" s="8">
        <v>8</v>
      </c>
      <c r="K704" s="15">
        <f t="shared" si="99"/>
        <v>480</v>
      </c>
    </row>
    <row r="705" spans="1:12" x14ac:dyDescent="0.2">
      <c r="B705" t="s">
        <v>47</v>
      </c>
      <c r="L705" s="1">
        <f>SUM(K702:K705)</f>
        <v>1920</v>
      </c>
    </row>
    <row r="706" spans="1:12" x14ac:dyDescent="0.2">
      <c r="A706">
        <v>3821</v>
      </c>
      <c r="C706" t="s">
        <v>271</v>
      </c>
    </row>
    <row r="707" spans="1:12" x14ac:dyDescent="0.2">
      <c r="B707" s="6"/>
      <c r="C707" t="s">
        <v>331</v>
      </c>
      <c r="G707" s="8">
        <v>1</v>
      </c>
      <c r="H707" s="8" t="s">
        <v>75</v>
      </c>
      <c r="I707" s="8">
        <v>1</v>
      </c>
      <c r="J707" s="8">
        <v>163.52000000000001</v>
      </c>
      <c r="K707" s="15">
        <f t="shared" ref="K707:K709" si="100">G707*I707*J707</f>
        <v>163.52000000000001</v>
      </c>
    </row>
    <row r="708" spans="1:12" x14ac:dyDescent="0.2">
      <c r="B708" s="6"/>
      <c r="C708" t="s">
        <v>59</v>
      </c>
      <c r="G708" s="8">
        <v>5</v>
      </c>
      <c r="H708" s="8" t="s">
        <v>60</v>
      </c>
      <c r="I708" s="8">
        <v>1</v>
      </c>
      <c r="J708" s="8">
        <v>286.16000000000003</v>
      </c>
      <c r="K708" s="15">
        <f t="shared" si="100"/>
        <v>1430.8000000000002</v>
      </c>
    </row>
    <row r="709" spans="1:12" x14ac:dyDescent="0.2">
      <c r="B709" s="6"/>
      <c r="C709" t="s">
        <v>76</v>
      </c>
      <c r="G709" s="8">
        <v>5</v>
      </c>
      <c r="H709" s="8" t="s">
        <v>60</v>
      </c>
      <c r="I709" s="8">
        <v>2</v>
      </c>
      <c r="J709" s="8">
        <v>40.880000000000003</v>
      </c>
      <c r="K709" s="15">
        <f t="shared" si="100"/>
        <v>408.8</v>
      </c>
    </row>
    <row r="710" spans="1:12" x14ac:dyDescent="0.2">
      <c r="B710" t="s">
        <v>47</v>
      </c>
      <c r="L710" s="1">
        <f>SUM(K707:K710)</f>
        <v>2003.1200000000001</v>
      </c>
    </row>
    <row r="711" spans="1:12" x14ac:dyDescent="0.2">
      <c r="A711">
        <v>3831</v>
      </c>
      <c r="C711" t="s">
        <v>272</v>
      </c>
    </row>
    <row r="712" spans="1:12" x14ac:dyDescent="0.2">
      <c r="C712" t="s">
        <v>57</v>
      </c>
      <c r="G712" s="8">
        <v>1</v>
      </c>
      <c r="H712" s="8" t="s">
        <v>55</v>
      </c>
      <c r="I712" s="8">
        <v>0</v>
      </c>
      <c r="J712" s="8">
        <v>750</v>
      </c>
      <c r="K712" s="15">
        <f t="shared" ref="K712" si="101">G712*I712*J712</f>
        <v>0</v>
      </c>
    </row>
    <row r="713" spans="1:12" x14ac:dyDescent="0.2">
      <c r="B713" t="s">
        <v>47</v>
      </c>
      <c r="L713" s="1">
        <f>K712</f>
        <v>0</v>
      </c>
    </row>
    <row r="714" spans="1:12" x14ac:dyDescent="0.2">
      <c r="A714">
        <v>3832</v>
      </c>
      <c r="C714" t="s">
        <v>273</v>
      </c>
    </row>
    <row r="715" spans="1:12" x14ac:dyDescent="0.2">
      <c r="C715" t="s">
        <v>274</v>
      </c>
      <c r="G715" s="8">
        <v>1</v>
      </c>
      <c r="H715" s="8" t="s">
        <v>55</v>
      </c>
      <c r="I715" s="8">
        <v>0</v>
      </c>
      <c r="J715" s="8">
        <v>350</v>
      </c>
      <c r="K715" s="15">
        <f t="shared" ref="K715" si="102">G715*I715*J715</f>
        <v>0</v>
      </c>
    </row>
    <row r="716" spans="1:12" x14ac:dyDescent="0.2">
      <c r="B716" t="s">
        <v>47</v>
      </c>
      <c r="L716" s="1">
        <f>K715</f>
        <v>0</v>
      </c>
    </row>
    <row r="717" spans="1:12" x14ac:dyDescent="0.2">
      <c r="A717">
        <v>3899</v>
      </c>
      <c r="C717" t="s">
        <v>63</v>
      </c>
    </row>
    <row r="718" spans="1:12" x14ac:dyDescent="0.2">
      <c r="C718" t="s">
        <v>64</v>
      </c>
      <c r="G718" s="8">
        <v>1</v>
      </c>
      <c r="H718" s="8" t="s">
        <v>308</v>
      </c>
      <c r="I718" s="13">
        <v>0.06</v>
      </c>
      <c r="J718" s="16">
        <v>2003.12</v>
      </c>
      <c r="K718" s="15">
        <f t="shared" ref="K718:K724" si="103">G718*I718*J718</f>
        <v>120.18719999999999</v>
      </c>
    </row>
    <row r="719" spans="1:12" x14ac:dyDescent="0.2">
      <c r="C719" t="s">
        <v>65</v>
      </c>
      <c r="G719" s="8">
        <v>1</v>
      </c>
      <c r="H719" s="8" t="s">
        <v>308</v>
      </c>
      <c r="I719" s="13">
        <v>0.05</v>
      </c>
      <c r="J719" s="16">
        <v>2003.12</v>
      </c>
      <c r="K719" s="15">
        <f t="shared" si="103"/>
        <v>100.15600000000001</v>
      </c>
    </row>
    <row r="720" spans="1:12" x14ac:dyDescent="0.2">
      <c r="C720" t="s">
        <v>275</v>
      </c>
      <c r="G720" s="8">
        <v>1</v>
      </c>
      <c r="H720" s="8" t="s">
        <v>308</v>
      </c>
      <c r="I720" s="13">
        <v>0</v>
      </c>
      <c r="J720" s="15">
        <v>7500</v>
      </c>
      <c r="K720" s="15">
        <f t="shared" si="103"/>
        <v>0</v>
      </c>
    </row>
    <row r="721" spans="1:12" x14ac:dyDescent="0.2">
      <c r="C721" t="s">
        <v>66</v>
      </c>
      <c r="G721" s="8">
        <v>1</v>
      </c>
      <c r="H721" s="8" t="s">
        <v>308</v>
      </c>
      <c r="I721" s="11">
        <v>6.2E-2</v>
      </c>
      <c r="J721" s="16">
        <v>2003.12</v>
      </c>
      <c r="K721" s="15">
        <f t="shared" si="103"/>
        <v>124.19344</v>
      </c>
    </row>
    <row r="722" spans="1:12" x14ac:dyDescent="0.2">
      <c r="C722" t="s">
        <v>67</v>
      </c>
      <c r="G722" s="8">
        <v>1</v>
      </c>
      <c r="H722" s="8" t="s">
        <v>308</v>
      </c>
      <c r="I722" s="11">
        <v>1.4500000000000001E-2</v>
      </c>
      <c r="J722" s="16">
        <v>2003.12</v>
      </c>
      <c r="K722" s="15">
        <f t="shared" si="103"/>
        <v>29.04524</v>
      </c>
    </row>
    <row r="723" spans="1:12" x14ac:dyDescent="0.2">
      <c r="C723" t="s">
        <v>68</v>
      </c>
      <c r="G723" s="8">
        <v>1</v>
      </c>
      <c r="H723" s="8" t="s">
        <v>308</v>
      </c>
      <c r="I723" s="11">
        <v>6.0000000000000001E-3</v>
      </c>
      <c r="J723" s="16">
        <v>2003.12</v>
      </c>
      <c r="K723" s="15">
        <f t="shared" si="103"/>
        <v>12.01872</v>
      </c>
    </row>
    <row r="724" spans="1:12" x14ac:dyDescent="0.2">
      <c r="C724" t="s">
        <v>69</v>
      </c>
      <c r="G724" s="8">
        <v>1</v>
      </c>
      <c r="H724" s="8" t="s">
        <v>308</v>
      </c>
      <c r="I724" s="11">
        <v>5.8000000000000003E-2</v>
      </c>
      <c r="J724" s="16">
        <v>2003.12</v>
      </c>
      <c r="K724" s="15">
        <f t="shared" si="103"/>
        <v>116.18096</v>
      </c>
      <c r="L724" s="1">
        <f>SUM(K718:K724)</f>
        <v>501.7815599999999</v>
      </c>
    </row>
    <row r="725" spans="1:12" x14ac:dyDescent="0.2">
      <c r="A725" s="2" t="s">
        <v>276</v>
      </c>
      <c r="L725" s="3">
        <f>L689+L694+L697+L700+L705+L710+L713+L716+L724</f>
        <v>11634.90156</v>
      </c>
    </row>
    <row r="727" spans="1:12" x14ac:dyDescent="0.2">
      <c r="A727" s="2" t="s">
        <v>277</v>
      </c>
    </row>
    <row r="728" spans="1:12" x14ac:dyDescent="0.2">
      <c r="A728">
        <v>3903</v>
      </c>
      <c r="C728" t="s">
        <v>278</v>
      </c>
    </row>
    <row r="729" spans="1:12" x14ac:dyDescent="0.2">
      <c r="C729" t="s">
        <v>279</v>
      </c>
    </row>
    <row r="730" spans="1:12" x14ac:dyDescent="0.2">
      <c r="C730" t="s">
        <v>280</v>
      </c>
    </row>
    <row r="731" spans="1:12" x14ac:dyDescent="0.2">
      <c r="B731" s="6"/>
      <c r="C731" t="s">
        <v>281</v>
      </c>
      <c r="G731" s="8">
        <v>0.2</v>
      </c>
      <c r="H731" s="8" t="s">
        <v>60</v>
      </c>
      <c r="I731" s="8">
        <v>0</v>
      </c>
      <c r="J731" s="8">
        <v>253.66</v>
      </c>
      <c r="K731" s="15">
        <f t="shared" ref="K731:K733" si="104">G731*I731*J731</f>
        <v>0</v>
      </c>
    </row>
    <row r="732" spans="1:12" x14ac:dyDescent="0.2">
      <c r="B732" s="6"/>
      <c r="C732" t="s">
        <v>59</v>
      </c>
      <c r="G732" s="8">
        <v>5</v>
      </c>
      <c r="H732" s="8" t="s">
        <v>60</v>
      </c>
      <c r="I732" s="8">
        <v>0</v>
      </c>
      <c r="J732" s="8">
        <v>322.83999999999997</v>
      </c>
      <c r="K732" s="15">
        <f t="shared" si="104"/>
        <v>0</v>
      </c>
    </row>
    <row r="733" spans="1:12" x14ac:dyDescent="0.2">
      <c r="B733" s="6"/>
      <c r="C733" t="s">
        <v>76</v>
      </c>
      <c r="G733" s="8">
        <v>5</v>
      </c>
      <c r="H733" s="8" t="s">
        <v>60</v>
      </c>
      <c r="I733" s="8">
        <v>0</v>
      </c>
      <c r="J733" s="8">
        <v>46.12</v>
      </c>
      <c r="K733" s="15">
        <f t="shared" si="104"/>
        <v>0</v>
      </c>
    </row>
    <row r="735" spans="1:12" x14ac:dyDescent="0.2">
      <c r="C735" t="s">
        <v>282</v>
      </c>
    </row>
    <row r="736" spans="1:12" x14ac:dyDescent="0.2">
      <c r="B736" s="6"/>
      <c r="C736" t="s">
        <v>281</v>
      </c>
      <c r="G736" s="8">
        <v>0.2</v>
      </c>
      <c r="H736" s="8" t="s">
        <v>60</v>
      </c>
      <c r="I736" s="8">
        <v>1</v>
      </c>
      <c r="J736" s="8">
        <v>253.66</v>
      </c>
      <c r="K736" s="15">
        <f t="shared" ref="K736:K738" si="105">G736*I736*J736</f>
        <v>50.731999999999999</v>
      </c>
    </row>
    <row r="737" spans="1:12" x14ac:dyDescent="0.2">
      <c r="B737" s="6"/>
      <c r="C737" t="s">
        <v>59</v>
      </c>
      <c r="G737" s="8">
        <v>5</v>
      </c>
      <c r="H737" s="8" t="s">
        <v>60</v>
      </c>
      <c r="I737" s="8">
        <v>1</v>
      </c>
      <c r="J737" s="8">
        <v>322.83999999999997</v>
      </c>
      <c r="K737" s="15">
        <f t="shared" si="105"/>
        <v>1614.1999999999998</v>
      </c>
    </row>
    <row r="738" spans="1:12" x14ac:dyDescent="0.2">
      <c r="B738" s="6"/>
      <c r="C738" t="s">
        <v>76</v>
      </c>
      <c r="G738" s="8">
        <v>5</v>
      </c>
      <c r="H738" s="8" t="s">
        <v>60</v>
      </c>
      <c r="I738" s="8">
        <v>2</v>
      </c>
      <c r="J738" s="8">
        <v>46.1</v>
      </c>
      <c r="K738" s="15">
        <f t="shared" si="105"/>
        <v>461</v>
      </c>
    </row>
    <row r="740" spans="1:12" x14ac:dyDescent="0.2">
      <c r="C740" t="s">
        <v>283</v>
      </c>
    </row>
    <row r="741" spans="1:12" x14ac:dyDescent="0.2">
      <c r="B741" s="6"/>
      <c r="C741" t="s">
        <v>281</v>
      </c>
      <c r="G741" s="8">
        <v>0.2</v>
      </c>
      <c r="H741" s="8" t="s">
        <v>60</v>
      </c>
      <c r="I741" s="8">
        <v>0</v>
      </c>
      <c r="J741" s="8">
        <v>225</v>
      </c>
      <c r="K741" s="15">
        <f t="shared" ref="K741:K743" si="106">G741*I741*J741</f>
        <v>0</v>
      </c>
    </row>
    <row r="742" spans="1:12" x14ac:dyDescent="0.2">
      <c r="B742" s="6"/>
      <c r="C742" t="s">
        <v>59</v>
      </c>
      <c r="G742" s="8">
        <v>5</v>
      </c>
      <c r="H742" s="8" t="s">
        <v>60</v>
      </c>
      <c r="I742" s="8">
        <v>0</v>
      </c>
      <c r="J742" s="8">
        <v>225</v>
      </c>
      <c r="K742" s="15">
        <f t="shared" si="106"/>
        <v>0</v>
      </c>
    </row>
    <row r="743" spans="1:12" x14ac:dyDescent="0.2">
      <c r="B743" s="6"/>
      <c r="C743" t="s">
        <v>76</v>
      </c>
      <c r="G743" s="8">
        <v>5</v>
      </c>
      <c r="H743" s="8" t="s">
        <v>60</v>
      </c>
      <c r="I743" s="8">
        <v>0</v>
      </c>
      <c r="J743" s="8">
        <v>32.14</v>
      </c>
      <c r="K743" s="15">
        <f t="shared" si="106"/>
        <v>0</v>
      </c>
    </row>
    <row r="745" spans="1:12" x14ac:dyDescent="0.2">
      <c r="C745" t="s">
        <v>284</v>
      </c>
    </row>
    <row r="746" spans="1:12" x14ac:dyDescent="0.2">
      <c r="B746" s="6"/>
      <c r="C746" t="s">
        <v>285</v>
      </c>
      <c r="G746" s="8">
        <v>0.2</v>
      </c>
      <c r="H746" s="8" t="s">
        <v>75</v>
      </c>
      <c r="I746" s="8">
        <v>1</v>
      </c>
      <c r="J746" s="8">
        <v>196.02</v>
      </c>
      <c r="K746" s="15">
        <f t="shared" ref="K746:K748" si="107">G746*I746*J746</f>
        <v>39.204000000000008</v>
      </c>
    </row>
    <row r="747" spans="1:12" x14ac:dyDescent="0.2">
      <c r="B747" s="6"/>
      <c r="C747" t="s">
        <v>286</v>
      </c>
      <c r="G747" s="8">
        <v>5</v>
      </c>
      <c r="H747" s="8" t="s">
        <v>60</v>
      </c>
      <c r="I747" s="8">
        <v>2</v>
      </c>
      <c r="J747" s="8">
        <v>249.48</v>
      </c>
      <c r="K747" s="15">
        <f t="shared" si="107"/>
        <v>2494.7999999999997</v>
      </c>
    </row>
    <row r="748" spans="1:12" x14ac:dyDescent="0.2">
      <c r="B748" s="6"/>
      <c r="C748" t="s">
        <v>131</v>
      </c>
      <c r="G748" s="8">
        <v>5</v>
      </c>
      <c r="H748" s="8" t="s">
        <v>60</v>
      </c>
      <c r="I748" s="8">
        <v>4</v>
      </c>
      <c r="J748" s="8">
        <v>32.14</v>
      </c>
      <c r="K748" s="15">
        <f t="shared" si="107"/>
        <v>642.79999999999995</v>
      </c>
    </row>
    <row r="749" spans="1:12" x14ac:dyDescent="0.2">
      <c r="B749" t="s">
        <v>287</v>
      </c>
      <c r="L749" s="1">
        <f>SUM(K731:K749)</f>
        <v>5302.7359999999999</v>
      </c>
    </row>
    <row r="750" spans="1:12" x14ac:dyDescent="0.2">
      <c r="L750" s="1"/>
    </row>
    <row r="751" spans="1:12" x14ac:dyDescent="0.2">
      <c r="A751">
        <v>3913</v>
      </c>
      <c r="C751" t="s">
        <v>288</v>
      </c>
    </row>
    <row r="752" spans="1:12" x14ac:dyDescent="0.2">
      <c r="C752" t="s">
        <v>296</v>
      </c>
      <c r="G752" s="8">
        <v>2</v>
      </c>
      <c r="H752" s="8" t="s">
        <v>308</v>
      </c>
      <c r="I752" s="8">
        <v>1</v>
      </c>
      <c r="J752" s="8">
        <v>200</v>
      </c>
      <c r="K752" s="15">
        <f t="shared" ref="K752" si="108">G752*I752*J752</f>
        <v>400</v>
      </c>
    </row>
    <row r="753" spans="1:12" x14ac:dyDescent="0.2">
      <c r="C753" t="s">
        <v>289</v>
      </c>
      <c r="G753" s="8">
        <v>5</v>
      </c>
      <c r="H753" s="8" t="s">
        <v>60</v>
      </c>
      <c r="I753" s="8">
        <v>2</v>
      </c>
      <c r="J753" s="8">
        <v>100</v>
      </c>
      <c r="K753" s="15">
        <f t="shared" ref="K753" si="109">G753*I753*J753</f>
        <v>1000</v>
      </c>
    </row>
    <row r="754" spans="1:12" x14ac:dyDescent="0.2">
      <c r="B754" t="s">
        <v>47</v>
      </c>
      <c r="L754" s="1">
        <f>SUM(K752:K753)</f>
        <v>1400</v>
      </c>
    </row>
    <row r="755" spans="1:12" x14ac:dyDescent="0.2">
      <c r="L755" s="1"/>
    </row>
    <row r="756" spans="1:12" x14ac:dyDescent="0.2">
      <c r="A756">
        <v>3916</v>
      </c>
      <c r="C756" t="s">
        <v>290</v>
      </c>
    </row>
    <row r="757" spans="1:12" x14ac:dyDescent="0.2">
      <c r="C757" t="s">
        <v>280</v>
      </c>
    </row>
    <row r="758" spans="1:12" x14ac:dyDescent="0.2">
      <c r="C758" t="s">
        <v>59</v>
      </c>
      <c r="G758" s="8">
        <v>1</v>
      </c>
      <c r="H758" s="8" t="s">
        <v>58</v>
      </c>
      <c r="I758" s="8">
        <v>1</v>
      </c>
      <c r="J758" s="8">
        <v>750</v>
      </c>
      <c r="K758" s="15">
        <f t="shared" ref="K758" si="110">G758*I758*J758</f>
        <v>750</v>
      </c>
    </row>
    <row r="760" spans="1:12" x14ac:dyDescent="0.2">
      <c r="C760" t="s">
        <v>282</v>
      </c>
      <c r="K760" s="15"/>
    </row>
    <row r="761" spans="1:12" x14ac:dyDescent="0.2">
      <c r="C761" t="s">
        <v>59</v>
      </c>
      <c r="G761" s="8">
        <v>1</v>
      </c>
      <c r="H761" s="8" t="s">
        <v>58</v>
      </c>
      <c r="I761" s="8">
        <v>1</v>
      </c>
      <c r="J761" s="8">
        <v>750</v>
      </c>
      <c r="K761" s="15">
        <f t="shared" ref="K761" si="111">G761*I761*J761</f>
        <v>750</v>
      </c>
    </row>
    <row r="763" spans="1:12" x14ac:dyDescent="0.2">
      <c r="C763" t="s">
        <v>283</v>
      </c>
      <c r="K763" s="15"/>
    </row>
    <row r="764" spans="1:12" x14ac:dyDescent="0.2">
      <c r="C764" t="s">
        <v>59</v>
      </c>
      <c r="G764" s="8">
        <v>1</v>
      </c>
      <c r="H764" s="8" t="s">
        <v>58</v>
      </c>
      <c r="I764" s="8">
        <v>1</v>
      </c>
      <c r="J764" s="8">
        <v>750</v>
      </c>
      <c r="K764" s="15">
        <f t="shared" ref="K764" si="112">G764*I764*J764</f>
        <v>750</v>
      </c>
    </row>
    <row r="765" spans="1:12" x14ac:dyDescent="0.2">
      <c r="B765" t="s">
        <v>47</v>
      </c>
      <c r="L765" s="1">
        <f>SUM(K758:K764)</f>
        <v>2250</v>
      </c>
    </row>
    <row r="766" spans="1:12" x14ac:dyDescent="0.2">
      <c r="L766" s="1"/>
    </row>
    <row r="767" spans="1:12" x14ac:dyDescent="0.2">
      <c r="A767">
        <v>3921</v>
      </c>
      <c r="C767" t="s">
        <v>291</v>
      </c>
    </row>
    <row r="768" spans="1:12" x14ac:dyDescent="0.2">
      <c r="C768" t="s">
        <v>285</v>
      </c>
      <c r="G768" s="8">
        <v>1</v>
      </c>
      <c r="H768" s="8" t="s">
        <v>75</v>
      </c>
      <c r="I768" s="8">
        <v>1</v>
      </c>
      <c r="J768" s="8">
        <v>150</v>
      </c>
      <c r="K768" s="15">
        <f t="shared" ref="K768:K769" si="113">G768*I768*J768</f>
        <v>150</v>
      </c>
    </row>
    <row r="769" spans="1:12" x14ac:dyDescent="0.2">
      <c r="C769" t="s">
        <v>59</v>
      </c>
      <c r="G769" s="8">
        <v>5</v>
      </c>
      <c r="H769" s="8" t="s">
        <v>60</v>
      </c>
      <c r="I769" s="8">
        <v>2</v>
      </c>
      <c r="J769" s="8">
        <v>150</v>
      </c>
      <c r="K769" s="15">
        <f t="shared" si="113"/>
        <v>1500</v>
      </c>
    </row>
    <row r="770" spans="1:12" x14ac:dyDescent="0.2">
      <c r="B770" t="s">
        <v>47</v>
      </c>
      <c r="L770" s="1">
        <f>SUM(K768:K769)</f>
        <v>1650</v>
      </c>
    </row>
    <row r="771" spans="1:12" x14ac:dyDescent="0.2">
      <c r="L771" s="1"/>
    </row>
    <row r="772" spans="1:12" x14ac:dyDescent="0.2">
      <c r="A772">
        <v>3924</v>
      </c>
      <c r="C772" t="s">
        <v>292</v>
      </c>
    </row>
    <row r="773" spans="1:12" x14ac:dyDescent="0.2">
      <c r="C773" t="s">
        <v>293</v>
      </c>
      <c r="G773" s="8">
        <v>5</v>
      </c>
      <c r="H773" s="8" t="s">
        <v>60</v>
      </c>
      <c r="I773" s="8">
        <v>1</v>
      </c>
      <c r="J773" s="8">
        <v>300</v>
      </c>
      <c r="K773" s="15">
        <f t="shared" ref="K773:K774" si="114">G773*I773*J773</f>
        <v>1500</v>
      </c>
    </row>
    <row r="774" spans="1:12" x14ac:dyDescent="0.2">
      <c r="C774" t="s">
        <v>294</v>
      </c>
      <c r="G774" s="8">
        <v>5</v>
      </c>
      <c r="H774" s="8" t="s">
        <v>60</v>
      </c>
      <c r="I774" s="8">
        <v>1</v>
      </c>
      <c r="J774" s="8">
        <v>300</v>
      </c>
      <c r="K774" s="15">
        <f t="shared" si="114"/>
        <v>1500</v>
      </c>
    </row>
    <row r="775" spans="1:12" x14ac:dyDescent="0.2">
      <c r="C775" t="s">
        <v>335</v>
      </c>
      <c r="G775" s="8">
        <v>5</v>
      </c>
      <c r="H775" s="8" t="s">
        <v>60</v>
      </c>
      <c r="I775" s="8">
        <v>1</v>
      </c>
      <c r="J775" s="8">
        <v>1000</v>
      </c>
      <c r="K775" s="15">
        <f t="shared" ref="K775" si="115">G775*I775*J775</f>
        <v>5000</v>
      </c>
    </row>
    <row r="777" spans="1:12" x14ac:dyDescent="0.2">
      <c r="C777" t="s">
        <v>289</v>
      </c>
      <c r="G777" s="8">
        <v>5</v>
      </c>
      <c r="H777" s="8" t="s">
        <v>60</v>
      </c>
      <c r="I777" s="8">
        <v>1</v>
      </c>
      <c r="J777" s="8">
        <v>250</v>
      </c>
      <c r="K777" s="15">
        <f t="shared" ref="K777" si="116">G777*I777*J777</f>
        <v>1250</v>
      </c>
    </row>
    <row r="779" spans="1:12" x14ac:dyDescent="0.2">
      <c r="C779" t="s">
        <v>295</v>
      </c>
    </row>
    <row r="780" spans="1:12" x14ac:dyDescent="0.2">
      <c r="C780" t="s">
        <v>289</v>
      </c>
      <c r="G780" s="8">
        <v>5</v>
      </c>
      <c r="H780" s="8" t="s">
        <v>60</v>
      </c>
      <c r="I780" s="8">
        <v>0.5</v>
      </c>
      <c r="J780" s="8">
        <v>100</v>
      </c>
      <c r="K780" s="15">
        <f t="shared" ref="K780:K781" si="117">G780*I780*J780</f>
        <v>250</v>
      </c>
    </row>
    <row r="781" spans="1:12" x14ac:dyDescent="0.2">
      <c r="C781" t="s">
        <v>296</v>
      </c>
      <c r="G781" s="8">
        <v>5</v>
      </c>
      <c r="H781" s="8" t="s">
        <v>60</v>
      </c>
      <c r="I781" s="8">
        <v>0.5</v>
      </c>
      <c r="J781" s="8">
        <v>200</v>
      </c>
      <c r="K781" s="15">
        <f t="shared" si="117"/>
        <v>500</v>
      </c>
    </row>
    <row r="782" spans="1:12" x14ac:dyDescent="0.2">
      <c r="B782" t="s">
        <v>47</v>
      </c>
      <c r="L782" s="1">
        <f>SUM(K773:K781)</f>
        <v>10000</v>
      </c>
    </row>
    <row r="783" spans="1:12" x14ac:dyDescent="0.2">
      <c r="L783" s="1"/>
    </row>
    <row r="784" spans="1:12" x14ac:dyDescent="0.2">
      <c r="A784">
        <v>3931</v>
      </c>
      <c r="C784" t="s">
        <v>297</v>
      </c>
    </row>
    <row r="785" spans="1:12" x14ac:dyDescent="0.2">
      <c r="C785" t="s">
        <v>298</v>
      </c>
      <c r="G785" s="8">
        <v>1</v>
      </c>
      <c r="H785" s="8" t="s">
        <v>55</v>
      </c>
      <c r="I785" s="8">
        <v>1</v>
      </c>
      <c r="J785" s="15">
        <v>1500</v>
      </c>
      <c r="K785" s="15">
        <f t="shared" ref="K785" si="118">G785*I785*J785</f>
        <v>1500</v>
      </c>
    </row>
    <row r="786" spans="1:12" x14ac:dyDescent="0.2">
      <c r="B786" t="s">
        <v>47</v>
      </c>
      <c r="L786" s="1">
        <f>K785</f>
        <v>1500</v>
      </c>
    </row>
    <row r="787" spans="1:12" x14ac:dyDescent="0.2">
      <c r="L787" s="1"/>
    </row>
    <row r="788" spans="1:12" x14ac:dyDescent="0.2">
      <c r="A788">
        <v>3932</v>
      </c>
      <c r="C788" t="s">
        <v>299</v>
      </c>
    </row>
    <row r="789" spans="1:12" x14ac:dyDescent="0.2">
      <c r="C789" t="s">
        <v>300</v>
      </c>
      <c r="G789" s="8">
        <v>1</v>
      </c>
      <c r="H789" s="8" t="s">
        <v>58</v>
      </c>
      <c r="I789" s="8">
        <v>3</v>
      </c>
      <c r="J789" s="8">
        <v>250</v>
      </c>
      <c r="K789" s="15">
        <f t="shared" ref="K789:K791" si="119">G789*I789*J789</f>
        <v>750</v>
      </c>
    </row>
    <row r="790" spans="1:12" x14ac:dyDescent="0.2">
      <c r="C790" t="s">
        <v>301</v>
      </c>
      <c r="G790" s="8">
        <v>1</v>
      </c>
      <c r="H790" s="8" t="s">
        <v>55</v>
      </c>
      <c r="I790" s="8">
        <v>1</v>
      </c>
      <c r="J790" s="8">
        <v>80</v>
      </c>
      <c r="K790" s="15">
        <f t="shared" si="119"/>
        <v>80</v>
      </c>
    </row>
    <row r="791" spans="1:12" x14ac:dyDescent="0.2">
      <c r="C791" t="s">
        <v>302</v>
      </c>
      <c r="G791" s="8">
        <v>5</v>
      </c>
      <c r="H791" s="8" t="s">
        <v>238</v>
      </c>
      <c r="I791" s="8">
        <v>2</v>
      </c>
      <c r="J791" s="8">
        <v>75</v>
      </c>
      <c r="K791" s="15">
        <f t="shared" si="119"/>
        <v>750</v>
      </c>
    </row>
    <row r="792" spans="1:12" x14ac:dyDescent="0.2">
      <c r="C792" t="s">
        <v>192</v>
      </c>
      <c r="G792" s="8">
        <v>5</v>
      </c>
      <c r="H792" s="8" t="s">
        <v>238</v>
      </c>
      <c r="I792" s="8">
        <v>1</v>
      </c>
      <c r="J792" s="8">
        <v>60</v>
      </c>
      <c r="K792" s="15">
        <f t="shared" ref="K792:K793" si="120">G792*I792*J792</f>
        <v>300</v>
      </c>
    </row>
    <row r="793" spans="1:12" x14ac:dyDescent="0.2">
      <c r="C793" t="s">
        <v>193</v>
      </c>
      <c r="G793" s="8">
        <v>2</v>
      </c>
      <c r="H793" s="8" t="s">
        <v>238</v>
      </c>
      <c r="I793" s="8">
        <v>1</v>
      </c>
      <c r="J793" s="8">
        <v>100</v>
      </c>
      <c r="K793" s="15">
        <f t="shared" si="120"/>
        <v>200</v>
      </c>
    </row>
    <row r="794" spans="1:12" x14ac:dyDescent="0.2">
      <c r="C794" t="s">
        <v>303</v>
      </c>
      <c r="G794" s="8">
        <v>5</v>
      </c>
      <c r="H794" s="8" t="s">
        <v>60</v>
      </c>
      <c r="I794" s="8">
        <v>1</v>
      </c>
      <c r="J794" s="8">
        <v>100</v>
      </c>
      <c r="K794" s="15">
        <f t="shared" ref="K794:K796" si="121">G794*I794*J794</f>
        <v>500</v>
      </c>
    </row>
    <row r="795" spans="1:12" x14ac:dyDescent="0.2">
      <c r="C795" t="s">
        <v>304</v>
      </c>
      <c r="G795" s="8">
        <v>5</v>
      </c>
      <c r="H795" s="8" t="s">
        <v>60</v>
      </c>
      <c r="I795" s="8">
        <v>1</v>
      </c>
      <c r="J795" s="8">
        <v>100</v>
      </c>
      <c r="K795" s="15">
        <f t="shared" si="121"/>
        <v>500</v>
      </c>
    </row>
    <row r="796" spans="1:12" x14ac:dyDescent="0.2">
      <c r="C796" t="s">
        <v>270</v>
      </c>
      <c r="G796" s="8">
        <v>10</v>
      </c>
      <c r="H796" s="8" t="s">
        <v>60</v>
      </c>
      <c r="I796" s="8">
        <v>1</v>
      </c>
      <c r="J796" s="8">
        <v>100</v>
      </c>
      <c r="K796" s="15">
        <f t="shared" si="121"/>
        <v>1000</v>
      </c>
    </row>
    <row r="797" spans="1:12" x14ac:dyDescent="0.2">
      <c r="B797" t="s">
        <v>47</v>
      </c>
      <c r="L797" s="1">
        <f>SUM(K788:K796)</f>
        <v>4080</v>
      </c>
    </row>
    <row r="798" spans="1:12" x14ac:dyDescent="0.2">
      <c r="L798" s="1"/>
    </row>
    <row r="799" spans="1:12" x14ac:dyDescent="0.2">
      <c r="A799">
        <v>3934</v>
      </c>
      <c r="C799" t="s">
        <v>305</v>
      </c>
    </row>
    <row r="800" spans="1:12" x14ac:dyDescent="0.2">
      <c r="C800" t="s">
        <v>306</v>
      </c>
      <c r="G800" s="8">
        <v>1</v>
      </c>
      <c r="H800" s="8" t="s">
        <v>58</v>
      </c>
      <c r="I800" s="8">
        <v>3</v>
      </c>
      <c r="J800" s="8">
        <v>450</v>
      </c>
      <c r="K800" s="15">
        <f t="shared" ref="K800" si="122">G800*I800*J800</f>
        <v>1350</v>
      </c>
    </row>
    <row r="801" spans="1:12" x14ac:dyDescent="0.2">
      <c r="B801" t="s">
        <v>47</v>
      </c>
      <c r="L801" s="1">
        <f>K800</f>
        <v>1350</v>
      </c>
    </row>
    <row r="802" spans="1:12" x14ac:dyDescent="0.2">
      <c r="A802">
        <v>3999</v>
      </c>
      <c r="C802" t="s">
        <v>63</v>
      </c>
    </row>
    <row r="803" spans="1:12" x14ac:dyDescent="0.2">
      <c r="C803" t="s">
        <v>64</v>
      </c>
      <c r="G803" s="8">
        <v>1</v>
      </c>
      <c r="H803" s="8" t="s">
        <v>308</v>
      </c>
      <c r="I803" s="13">
        <v>0.06</v>
      </c>
      <c r="J803" s="16">
        <v>5303</v>
      </c>
      <c r="K803" s="15">
        <f t="shared" ref="K803:K808" si="123">G803*I803*J803</f>
        <v>318.18</v>
      </c>
    </row>
    <row r="804" spans="1:12" x14ac:dyDescent="0.2">
      <c r="C804" t="s">
        <v>65</v>
      </c>
      <c r="G804" s="8">
        <v>1</v>
      </c>
      <c r="H804" s="8" t="s">
        <v>308</v>
      </c>
      <c r="I804" s="13">
        <v>0.05</v>
      </c>
      <c r="J804" s="16">
        <v>5303</v>
      </c>
      <c r="K804" s="15">
        <f t="shared" si="123"/>
        <v>265.15000000000003</v>
      </c>
    </row>
    <row r="805" spans="1:12" x14ac:dyDescent="0.2">
      <c r="C805" t="s">
        <v>66</v>
      </c>
      <c r="G805" s="8">
        <v>1</v>
      </c>
      <c r="H805" s="8" t="s">
        <v>308</v>
      </c>
      <c r="I805" s="11">
        <v>6.2E-2</v>
      </c>
      <c r="J805" s="16">
        <v>5303</v>
      </c>
      <c r="K805" s="15">
        <f t="shared" si="123"/>
        <v>328.786</v>
      </c>
    </row>
    <row r="806" spans="1:12" x14ac:dyDescent="0.2">
      <c r="C806" t="s">
        <v>67</v>
      </c>
      <c r="G806" s="8">
        <v>1</v>
      </c>
      <c r="H806" s="8" t="s">
        <v>308</v>
      </c>
      <c r="I806" s="11">
        <v>1.4500000000000001E-2</v>
      </c>
      <c r="J806" s="16">
        <v>5303</v>
      </c>
      <c r="K806" s="15">
        <f t="shared" si="123"/>
        <v>76.893500000000003</v>
      </c>
    </row>
    <row r="807" spans="1:12" x14ac:dyDescent="0.2">
      <c r="C807" t="s">
        <v>68</v>
      </c>
      <c r="G807" s="8">
        <v>1</v>
      </c>
      <c r="H807" s="8" t="s">
        <v>308</v>
      </c>
      <c r="I807" s="11">
        <v>6.0000000000000001E-3</v>
      </c>
      <c r="J807" s="16">
        <v>5303</v>
      </c>
      <c r="K807" s="15">
        <f t="shared" si="123"/>
        <v>31.818000000000001</v>
      </c>
    </row>
    <row r="808" spans="1:12" x14ac:dyDescent="0.2">
      <c r="C808" t="s">
        <v>69</v>
      </c>
      <c r="G808" s="8">
        <v>1</v>
      </c>
      <c r="H808" s="8" t="s">
        <v>308</v>
      </c>
      <c r="I808" s="11">
        <v>5.8000000000000003E-2</v>
      </c>
      <c r="J808" s="16">
        <v>5303</v>
      </c>
      <c r="K808" s="15">
        <f t="shared" si="123"/>
        <v>307.57400000000001</v>
      </c>
      <c r="L808" s="1">
        <f>SUM(K803:K808)</f>
        <v>1328.4014999999999</v>
      </c>
    </row>
    <row r="809" spans="1:12" x14ac:dyDescent="0.2">
      <c r="A809" s="2" t="s">
        <v>307</v>
      </c>
      <c r="L809" s="3">
        <f>L749+L754+L765+L770+L782+L786+L797+L801+L808</f>
        <v>28861.137500000001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Evans</cp:lastModifiedBy>
  <dcterms:created xsi:type="dcterms:W3CDTF">2021-12-31T22:39:22Z</dcterms:created>
  <dcterms:modified xsi:type="dcterms:W3CDTF">2022-01-08T18:28:55Z</dcterms:modified>
</cp:coreProperties>
</file>